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65" windowWidth="21075" windowHeight="8955" activeTab="2"/>
  </bookViews>
  <sheets>
    <sheet name="5" sheetId="1" r:id="rId1"/>
    <sheet name="6" sheetId="2" r:id="rId2"/>
    <sheet name="7" sheetId="3" r:id="rId3"/>
  </sheets>
  <calcPr calcId="144525"/>
</workbook>
</file>

<file path=xl/calcChain.xml><?xml version="1.0" encoding="utf-8"?>
<calcChain xmlns="http://schemas.openxmlformats.org/spreadsheetml/2006/main">
  <c r="O37" i="3" l="1"/>
  <c r="C37" i="3"/>
  <c r="O36" i="3"/>
  <c r="K36" i="3"/>
  <c r="D36" i="3"/>
  <c r="K35" i="3"/>
  <c r="K34" i="3"/>
  <c r="K33" i="3"/>
  <c r="K32" i="3"/>
  <c r="K30" i="3" s="1"/>
  <c r="K31" i="3"/>
  <c r="N30" i="3"/>
  <c r="M30" i="3"/>
  <c r="L30" i="3"/>
  <c r="J30" i="3"/>
  <c r="I30" i="3"/>
  <c r="H30" i="3"/>
  <c r="G30" i="3"/>
  <c r="F30" i="3"/>
  <c r="E30" i="3"/>
  <c r="D30" i="3"/>
  <c r="K29" i="3"/>
  <c r="K28" i="3"/>
  <c r="K27" i="3"/>
  <c r="K26" i="3"/>
  <c r="K25" i="3"/>
  <c r="E25" i="3"/>
  <c r="N24" i="3"/>
  <c r="M24" i="3"/>
  <c r="L24" i="3"/>
  <c r="J24" i="3"/>
  <c r="I24" i="3"/>
  <c r="H24" i="3"/>
  <c r="G24" i="3"/>
  <c r="F24" i="3"/>
  <c r="E24" i="3"/>
  <c r="D24" i="3"/>
  <c r="K23" i="3"/>
  <c r="K22" i="3"/>
  <c r="K21" i="3"/>
  <c r="K20" i="3"/>
  <c r="K17" i="3" s="1"/>
  <c r="K19" i="3"/>
  <c r="K18" i="3"/>
  <c r="N17" i="3"/>
  <c r="M17" i="3"/>
  <c r="L17" i="3"/>
  <c r="J17" i="3"/>
  <c r="I17" i="3"/>
  <c r="H17" i="3"/>
  <c r="G17" i="3"/>
  <c r="F17" i="3"/>
  <c r="E17" i="3"/>
  <c r="D17" i="3" s="1"/>
  <c r="K16" i="3"/>
  <c r="K15" i="3"/>
  <c r="K14" i="3"/>
  <c r="K13" i="3"/>
  <c r="K12" i="3"/>
  <c r="N11" i="3"/>
  <c r="M11" i="3"/>
  <c r="L11" i="3"/>
  <c r="J11" i="3"/>
  <c r="I11" i="3"/>
  <c r="H11" i="3"/>
  <c r="G11" i="3"/>
  <c r="F11" i="3"/>
  <c r="E11" i="3"/>
  <c r="K10" i="3"/>
  <c r="K9" i="3"/>
  <c r="K8" i="3"/>
  <c r="K7" i="3"/>
  <c r="K6" i="3"/>
  <c r="K5" i="3"/>
  <c r="P4" i="3"/>
  <c r="P37" i="3" s="1"/>
  <c r="N4" i="3"/>
  <c r="M4" i="3"/>
  <c r="L4" i="3"/>
  <c r="K4" i="3"/>
  <c r="J4" i="3"/>
  <c r="I4" i="3"/>
  <c r="H4" i="3"/>
  <c r="G4" i="3"/>
  <c r="G37" i="3" s="1"/>
  <c r="F4" i="3"/>
  <c r="E4" i="3"/>
  <c r="D4" i="3"/>
  <c r="J32" i="2"/>
  <c r="I32" i="2"/>
  <c r="H32" i="2"/>
  <c r="G32" i="2"/>
  <c r="F32" i="2"/>
  <c r="E32" i="2"/>
  <c r="D32" i="2"/>
  <c r="C32" i="2"/>
  <c r="J31" i="2"/>
  <c r="I31" i="2"/>
  <c r="H31" i="2"/>
  <c r="G31" i="2"/>
  <c r="F31" i="2"/>
  <c r="E31" i="2"/>
  <c r="D31" i="2"/>
  <c r="C31" i="2"/>
  <c r="J30" i="2"/>
  <c r="I30" i="2"/>
  <c r="H30" i="2"/>
  <c r="G30" i="2"/>
  <c r="F30" i="2"/>
  <c r="E30" i="2"/>
  <c r="D30" i="2"/>
  <c r="C30" i="2"/>
  <c r="J29" i="2"/>
  <c r="I29" i="2"/>
  <c r="H29" i="2"/>
  <c r="G29" i="2"/>
  <c r="F29" i="2"/>
  <c r="E29" i="2"/>
  <c r="D29" i="2"/>
  <c r="C29" i="2"/>
  <c r="J28" i="2"/>
  <c r="I28" i="2"/>
  <c r="H28" i="2"/>
  <c r="G28" i="2"/>
  <c r="F28" i="2"/>
  <c r="E28" i="2"/>
  <c r="D28" i="2"/>
  <c r="C28" i="2"/>
  <c r="J27" i="2"/>
  <c r="I27" i="2"/>
  <c r="H27" i="2"/>
  <c r="G27" i="2"/>
  <c r="F27" i="2"/>
  <c r="E27" i="2"/>
  <c r="D27" i="2"/>
  <c r="C27" i="2"/>
  <c r="J26" i="2"/>
  <c r="I26" i="2"/>
  <c r="H26" i="2"/>
  <c r="G26" i="2"/>
  <c r="F26" i="2"/>
  <c r="E26" i="2"/>
  <c r="D26" i="2"/>
  <c r="C26" i="2"/>
  <c r="J25" i="2"/>
  <c r="I25" i="2"/>
  <c r="H25" i="2"/>
  <c r="G25" i="2"/>
  <c r="F25" i="2"/>
  <c r="E25" i="2"/>
  <c r="D25" i="2"/>
  <c r="C25" i="2"/>
  <c r="K24" i="2"/>
  <c r="K23" i="2"/>
  <c r="K22" i="2"/>
  <c r="K21" i="2"/>
  <c r="K20" i="2"/>
  <c r="K19" i="2"/>
  <c r="K18" i="2"/>
  <c r="J17" i="2"/>
  <c r="I17" i="2"/>
  <c r="H17" i="2"/>
  <c r="G17" i="2"/>
  <c r="F17" i="2"/>
  <c r="E17" i="2"/>
  <c r="D17" i="2"/>
  <c r="C17" i="2"/>
  <c r="K16" i="2"/>
  <c r="K15" i="2"/>
  <c r="K14" i="2"/>
  <c r="K13" i="2"/>
  <c r="K12" i="2"/>
  <c r="K11" i="2"/>
  <c r="K10" i="2"/>
  <c r="J9" i="2"/>
  <c r="I9" i="2"/>
  <c r="H9" i="2"/>
  <c r="H33" i="2" s="1"/>
  <c r="G9" i="2"/>
  <c r="F9" i="2"/>
  <c r="E9" i="2"/>
  <c r="D9" i="2"/>
  <c r="D33" i="2" s="1"/>
  <c r="C9" i="2"/>
  <c r="K8" i="2"/>
  <c r="K7" i="2"/>
  <c r="K6" i="2"/>
  <c r="K30" i="2" s="1"/>
  <c r="K5" i="2"/>
  <c r="K4" i="2"/>
  <c r="K3" i="2"/>
  <c r="K2" i="2"/>
  <c r="K9" i="2" s="1"/>
  <c r="M7" i="1"/>
  <c r="K27" i="2" l="1"/>
  <c r="E33" i="2"/>
  <c r="I33" i="2"/>
  <c r="H37" i="3"/>
  <c r="L37" i="3"/>
  <c r="K28" i="2"/>
  <c r="K32" i="2"/>
  <c r="F33" i="2"/>
  <c r="J33" i="2"/>
  <c r="K25" i="2"/>
  <c r="K33" i="2" s="1"/>
  <c r="E37" i="3"/>
  <c r="I37" i="3"/>
  <c r="M37" i="3"/>
  <c r="K11" i="3"/>
  <c r="K37" i="3" s="1"/>
  <c r="K31" i="2"/>
  <c r="K29" i="2"/>
  <c r="C33" i="2"/>
  <c r="G33" i="2"/>
  <c r="K17" i="2"/>
  <c r="F37" i="3"/>
  <c r="J37" i="3"/>
  <c r="N37" i="3"/>
  <c r="D11" i="3"/>
  <c r="K24" i="3"/>
  <c r="D37" i="3"/>
  <c r="K26" i="2"/>
</calcChain>
</file>

<file path=xl/sharedStrings.xml><?xml version="1.0" encoding="utf-8"?>
<sst xmlns="http://schemas.openxmlformats.org/spreadsheetml/2006/main" count="137" uniqueCount="89">
  <si>
    <t>شرح</t>
  </si>
  <si>
    <t>خانه بهداشت</t>
  </si>
  <si>
    <t>مرکز تسهیلات</t>
  </si>
  <si>
    <t>مرکز بهداشت روستایی</t>
  </si>
  <si>
    <t xml:space="preserve">پایگاه بهداشتی </t>
  </si>
  <si>
    <t>مرکز  بهداشت  شهری</t>
  </si>
  <si>
    <t>مرکز شبانه روزی</t>
  </si>
  <si>
    <t>شبکه شهرستان</t>
  </si>
  <si>
    <t>مرکز بهداشت شهرستان</t>
  </si>
  <si>
    <t>مرکز بهداشت استان</t>
  </si>
  <si>
    <t>مرکز ارتباطات</t>
  </si>
  <si>
    <t>مرکز قرنطینه</t>
  </si>
  <si>
    <t xml:space="preserve">پایگاه اورژانس </t>
  </si>
  <si>
    <t>موجود فعال</t>
  </si>
  <si>
    <t>طبق طرح گسترش</t>
  </si>
  <si>
    <t>تعداد استیجاری</t>
  </si>
  <si>
    <t>تخت های  بیمارستانی</t>
  </si>
  <si>
    <t>مصوب</t>
  </si>
  <si>
    <t>فعال</t>
  </si>
  <si>
    <t>ویژه</t>
  </si>
  <si>
    <t>اورژانس</t>
  </si>
  <si>
    <t>اتاق عمل</t>
  </si>
  <si>
    <t>هزینه یک روز بستری به میلیون ريال و در صد سهم هرکدام در هزینه</t>
  </si>
  <si>
    <t>جمعیت شهری</t>
  </si>
  <si>
    <t>جمعیت روستایی</t>
  </si>
  <si>
    <t>جمع روز های بستری بیماران در یک سال</t>
  </si>
  <si>
    <t>تعداد بیمار ان بستری شده در یکسال</t>
  </si>
  <si>
    <t>درصد اشغال تخت</t>
  </si>
  <si>
    <t>عمومی</t>
  </si>
  <si>
    <t>اختصاصی</t>
  </si>
  <si>
    <t>اولا در  خانه هایی که رنگ آنها طوسی است رقمی وارد نشود  ثانیا هر بیماری که بیش از شش ساعت در اورژانس نگهداری شود یک روز بستری محسوب میگردد. پایگاههای بهداشتی ضمیمه در آمار پایگاههای بهداشتی لحاظ نگردد.</t>
  </si>
  <si>
    <t xml:space="preserve">دوره </t>
  </si>
  <si>
    <t>گروه آموزشی</t>
  </si>
  <si>
    <t xml:space="preserve">کاردانی </t>
  </si>
  <si>
    <t>کارشناسی</t>
  </si>
  <si>
    <t>کارشناسی ارشد</t>
  </si>
  <si>
    <t>دکترای    حرفه ای</t>
  </si>
  <si>
    <t>PHD</t>
  </si>
  <si>
    <t>MPH</t>
  </si>
  <si>
    <t>دکترای تخصصی</t>
  </si>
  <si>
    <t>دکترای فوق تخصصی</t>
  </si>
  <si>
    <t>جمع</t>
  </si>
  <si>
    <t>روزانه</t>
  </si>
  <si>
    <t>پزشکی</t>
  </si>
  <si>
    <t>دندانپزشکی</t>
  </si>
  <si>
    <t>داروسازی</t>
  </si>
  <si>
    <t>پیراپزشکی</t>
  </si>
  <si>
    <t>پرستاری و مامایی</t>
  </si>
  <si>
    <t>طب سنتی</t>
  </si>
  <si>
    <t>سایر</t>
  </si>
  <si>
    <t xml:space="preserve">شبانه </t>
  </si>
  <si>
    <t>شهریه پرداز</t>
  </si>
  <si>
    <t>اولا در خانه هایی که رنگ طوسی دارد عددی وارد نشود ثانیا در قسمت شهریه پرداز بایستی آمار کلیه دانشجویانی که در نوبت دوم یا پردیس ها مشغول تحصیل هستند درج شود.</t>
  </si>
  <si>
    <t>حوزه فعالیت</t>
  </si>
  <si>
    <t>تشکیلات مصوب</t>
  </si>
  <si>
    <t>پست های بلا تصدی</t>
  </si>
  <si>
    <t>وضعیت استخدامی</t>
  </si>
  <si>
    <t>مستمری بگیران</t>
  </si>
  <si>
    <t>رسمی</t>
  </si>
  <si>
    <t>پیمانی</t>
  </si>
  <si>
    <t>طرحی و ضریب کا وپیام آور</t>
  </si>
  <si>
    <t xml:space="preserve">قراردادی نیروهای </t>
  </si>
  <si>
    <t>قانون کارو سایر</t>
  </si>
  <si>
    <t>شرکتی</t>
  </si>
  <si>
    <t>بازنشستگان در  سال 95</t>
  </si>
  <si>
    <t>پیش بینی بازنشستگان سال 96</t>
  </si>
  <si>
    <t>زیر 60 سال</t>
  </si>
  <si>
    <t>بالای 60 سال</t>
  </si>
  <si>
    <t>تخصصی</t>
  </si>
  <si>
    <t xml:space="preserve">غیر تخصصی </t>
  </si>
  <si>
    <t>آموزش( هیات علمی)</t>
  </si>
  <si>
    <t>استاد</t>
  </si>
  <si>
    <t>دانشیار</t>
  </si>
  <si>
    <t>استادیار</t>
  </si>
  <si>
    <t>مربی</t>
  </si>
  <si>
    <t>آموزشیار</t>
  </si>
  <si>
    <t>آموزش( غیرهیات علمی)</t>
  </si>
  <si>
    <t>دکترا</t>
  </si>
  <si>
    <t>کاردانی</t>
  </si>
  <si>
    <t>دیپلم و زیر دیپلم</t>
  </si>
  <si>
    <t>پژوهش ( هیات علمی)</t>
  </si>
  <si>
    <t>پژوهش ( غیرهیات علمی)</t>
  </si>
  <si>
    <t>بهداشت و درمان</t>
  </si>
  <si>
    <t xml:space="preserve">غذا و دارو </t>
  </si>
  <si>
    <t>درمان</t>
  </si>
  <si>
    <t>بهداشت شهری و روستایی</t>
  </si>
  <si>
    <t xml:space="preserve">فوریت های پزشکی </t>
  </si>
  <si>
    <t>ریاست و پشتیبانی</t>
  </si>
  <si>
    <t>جمع کل دانشگاه</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</si>
</sst>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_ ;\-#,##0\ "/>
    <numFmt numFmtId="166" formatCode="_-* #,##0_-;_-* #,##0\-;_-* &quot;-&quot;??_-;_-@_-"/>
  </numFmts>
  <fonts count="16">
    <font>
      <sz val="11"/>
      <color theme="1"/>
      <name val="Calibri"/>
      <family val="2"/>
      <scheme val="minor"/>
    </font>
    <font>
      <sz val="12"/>
      <color indexed="8"/>
      <name val="B Zar"/>
      <charset val="178"/>
    </font>
    <font>
      <b/>
      <sz val="12"/>
      <color indexed="8"/>
      <name val="B Zar"/>
      <charset val="178"/>
    </font>
    <font>
      <sz val="11"/>
      <color theme="1"/>
      <name val="Calibri"/>
      <family val="2"/>
      <charset val="178"/>
      <scheme val="minor"/>
    </font>
    <font>
      <b/>
      <sz val="12"/>
      <color indexed="8"/>
      <name val="B Lotus"/>
      <charset val="178"/>
    </font>
    <font>
      <b/>
      <sz val="11"/>
      <color indexed="8"/>
      <name val="B Zar"/>
      <charset val="178"/>
    </font>
    <font>
      <b/>
      <sz val="8"/>
      <color indexed="8"/>
      <name val="B Titr"/>
      <charset val="178"/>
    </font>
    <font>
      <b/>
      <sz val="14"/>
      <color theme="1"/>
      <name val="Calibri"/>
      <family val="2"/>
      <scheme val="minor"/>
    </font>
    <font>
      <b/>
      <sz val="16"/>
      <color theme="1"/>
      <name val="B Zar"/>
      <charset val="178"/>
    </font>
    <font>
      <b/>
      <sz val="10"/>
      <color indexed="8"/>
      <name val="B Zar"/>
      <charset val="178"/>
    </font>
    <font>
      <b/>
      <sz val="8"/>
      <color indexed="8"/>
      <name val="B Zar"/>
      <charset val="178"/>
    </font>
    <font>
      <b/>
      <sz val="10"/>
      <color theme="1"/>
      <name val="B Zar"/>
      <charset val="178"/>
    </font>
    <font>
      <b/>
      <sz val="7"/>
      <color theme="1"/>
      <name val="B Zar"/>
      <charset val="178"/>
    </font>
    <font>
      <b/>
      <sz val="7"/>
      <color indexed="8"/>
      <name val="B Zar"/>
      <charset val="178"/>
    </font>
    <font>
      <b/>
      <sz val="10"/>
      <name val="B Zar"/>
      <charset val="178"/>
    </font>
    <font>
      <sz val="10"/>
      <name val="B Zar"/>
      <charset val="178"/>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theme="0"/>
        <bgColor indexed="64"/>
      </patternFill>
    </fill>
    <fill>
      <patternFill patternType="solid">
        <fgColor indexed="9"/>
        <bgColor indexed="64"/>
      </patternFill>
    </fill>
    <fill>
      <patternFill patternType="darkDown"/>
    </fill>
    <fill>
      <patternFill patternType="solid">
        <fgColor indexed="65"/>
        <bgColor indexed="64"/>
      </patternFill>
    </fill>
    <fill>
      <patternFill patternType="solid">
        <fgColor theme="0" tint="-0.249977111117893"/>
        <bgColor indexed="64"/>
      </patternFill>
    </fill>
    <fill>
      <patternFill patternType="darkDown">
        <bgColor theme="0" tint="-0.14999847407452621"/>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164" fontId="3" fillId="0" borderId="0" applyFont="0" applyFill="0" applyBorder="0" applyAlignment="0" applyProtection="0"/>
    <xf numFmtId="9" fontId="3" fillId="0" borderId="0" applyFont="0" applyFill="0" applyBorder="0" applyAlignment="0" applyProtection="0"/>
    <xf numFmtId="0" fontId="3" fillId="0" borderId="0"/>
  </cellStyleXfs>
  <cellXfs count="90">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horizontal="right"/>
    </xf>
    <xf numFmtId="165" fontId="4" fillId="0" borderId="1" xfId="1" applyNumberFormat="1" applyFont="1" applyBorder="1" applyAlignment="1" applyProtection="1">
      <alignment horizontal="center" vertical="center"/>
      <protection locked="0"/>
    </xf>
    <xf numFmtId="0" fontId="5" fillId="0" borderId="1" xfId="0" applyFont="1" applyBorder="1" applyAlignment="1">
      <alignment horizontal="right" wrapText="1"/>
    </xf>
    <xf numFmtId="0" fontId="2" fillId="0" borderId="1" xfId="0" applyFont="1" applyBorder="1" applyAlignment="1">
      <alignment horizontal="right" wrapText="1"/>
    </xf>
    <xf numFmtId="0" fontId="2" fillId="2" borderId="1" xfId="0" applyFont="1" applyFill="1" applyBorder="1" applyAlignment="1">
      <alignment horizontal="righ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166" fontId="1" fillId="2" borderId="1" xfId="1" applyNumberFormat="1" applyFont="1" applyFill="1" applyBorder="1" applyAlignment="1" applyProtection="1">
      <alignment horizontal="center"/>
      <protection locked="0"/>
    </xf>
    <xf numFmtId="166" fontId="1" fillId="2" borderId="3" xfId="1" applyNumberFormat="1" applyFont="1" applyFill="1" applyBorder="1" applyAlignment="1" applyProtection="1">
      <alignment horizontal="center"/>
      <protection locked="0"/>
    </xf>
    <xf numFmtId="0" fontId="1" fillId="2" borderId="3" xfId="0" applyFont="1" applyFill="1" applyBorder="1" applyAlignment="1">
      <alignment horizontal="center" vertical="center" wrapText="1"/>
    </xf>
    <xf numFmtId="3" fontId="6" fillId="2" borderId="1" xfId="1" applyNumberFormat="1" applyFont="1" applyFill="1" applyBorder="1" applyAlignment="1" applyProtection="1">
      <alignment horizontal="center" vertical="center"/>
      <protection locked="0"/>
    </xf>
    <xf numFmtId="9" fontId="2" fillId="2" borderId="1" xfId="2" applyFont="1" applyFill="1" applyBorder="1" applyAlignment="1" applyProtection="1">
      <alignment horizontal="center"/>
      <protection locked="0"/>
    </xf>
    <xf numFmtId="0" fontId="7" fillId="0" borderId="4" xfId="0" applyFont="1" applyBorder="1" applyAlignment="1">
      <alignment horizontal="center" vertical="center" wrapText="1"/>
    </xf>
    <xf numFmtId="0" fontId="8" fillId="0" borderId="0" xfId="0" applyFont="1"/>
    <xf numFmtId="1" fontId="8" fillId="0" borderId="0" xfId="0" applyNumberFormat="1" applyFont="1"/>
    <xf numFmtId="0" fontId="5"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2" xfId="0" applyFont="1" applyBorder="1" applyAlignment="1">
      <alignment horizontal="center" vertical="center" textRotation="90" wrapText="1"/>
    </xf>
    <xf numFmtId="0" fontId="9" fillId="0" borderId="1" xfId="0" applyFont="1" applyBorder="1" applyAlignment="1">
      <alignment vertical="center" wrapText="1"/>
    </xf>
    <xf numFmtId="0" fontId="2" fillId="0" borderId="1" xfId="0" applyFont="1" applyBorder="1" applyAlignment="1" applyProtection="1">
      <alignment horizontal="center" vertical="center" wrapText="1"/>
      <protection locked="0"/>
    </xf>
    <xf numFmtId="0" fontId="2" fillId="4" borderId="1" xfId="0" applyFont="1" applyFill="1" applyBorder="1" applyAlignment="1">
      <alignment vertical="center" wrapText="1"/>
    </xf>
    <xf numFmtId="0" fontId="2" fillId="0" borderId="5" xfId="0" applyFont="1" applyBorder="1" applyAlignment="1">
      <alignment horizontal="center" vertical="center" textRotation="90"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2" fillId="0" borderId="3" xfId="0" applyFont="1" applyBorder="1" applyAlignment="1">
      <alignment horizontal="center" vertical="center" textRotation="90" wrapText="1"/>
    </xf>
    <xf numFmtId="0" fontId="9" fillId="3" borderId="5" xfId="0" applyFont="1" applyFill="1" applyBorder="1" applyAlignment="1">
      <alignment vertical="center" wrapText="1"/>
    </xf>
    <xf numFmtId="0" fontId="2" fillId="3" borderId="2" xfId="0" applyFont="1" applyFill="1" applyBorder="1" applyAlignment="1">
      <alignment vertical="center" wrapText="1"/>
    </xf>
    <xf numFmtId="0" fontId="2" fillId="5" borderId="1" xfId="0" applyFont="1" applyFill="1" applyBorder="1" applyAlignment="1">
      <alignmen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0" fontId="2" fillId="5"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11" fillId="0" borderId="1" xfId="0" applyFont="1" applyBorder="1" applyAlignment="1">
      <alignment horizontal="center" vertical="center"/>
    </xf>
    <xf numFmtId="0" fontId="9" fillId="0" borderId="1" xfId="0" applyFont="1" applyBorder="1" applyAlignment="1">
      <alignment horizontal="center" vertical="center" textRotation="90"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shrinkToFit="1"/>
    </xf>
    <xf numFmtId="0" fontId="10"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0" fontId="14" fillId="6" borderId="1" xfId="0" applyFont="1" applyFill="1" applyBorder="1" applyAlignment="1">
      <alignment horizontal="center" vertical="center" wrapText="1" readingOrder="2"/>
    </xf>
    <xf numFmtId="166" fontId="14" fillId="6" borderId="1" xfId="0" applyNumberFormat="1" applyFont="1" applyFill="1" applyBorder="1" applyAlignment="1">
      <alignment vertical="center" wrapText="1" readingOrder="2"/>
    </xf>
    <xf numFmtId="166" fontId="9" fillId="3" borderId="1" xfId="1" applyNumberFormat="1" applyFont="1" applyFill="1" applyBorder="1" applyAlignment="1">
      <alignment horizontal="center" vertical="center" wrapText="1"/>
    </xf>
    <xf numFmtId="0" fontId="9" fillId="0" borderId="1" xfId="1" applyNumberFormat="1" applyFont="1" applyFill="1" applyBorder="1" applyAlignment="1" applyProtection="1">
      <alignment horizontal="center" vertical="center" wrapText="1"/>
      <protection locked="0"/>
    </xf>
    <xf numFmtId="0" fontId="11" fillId="0" borderId="1" xfId="0" applyFont="1" applyBorder="1" applyAlignment="1">
      <alignment horizontal="right" vertical="center" wrapText="1"/>
    </xf>
    <xf numFmtId="166" fontId="9" fillId="7" borderId="1" xfId="1" applyNumberFormat="1" applyFont="1" applyFill="1" applyBorder="1" applyAlignment="1">
      <alignment horizontal="center" vertical="center" wrapText="1"/>
    </xf>
    <xf numFmtId="166" fontId="9" fillId="7" borderId="1" xfId="1" applyNumberFormat="1" applyFont="1" applyFill="1" applyBorder="1" applyAlignment="1">
      <alignment vertical="center" wrapText="1"/>
    </xf>
    <xf numFmtId="0" fontId="9" fillId="0" borderId="1" xfId="1" applyNumberFormat="1" applyFont="1" applyBorder="1" applyAlignment="1" applyProtection="1">
      <alignment horizontal="center" vertical="center" wrapText="1"/>
      <protection locked="0"/>
    </xf>
    <xf numFmtId="0" fontId="9" fillId="8" borderId="1" xfId="1" applyNumberFormat="1" applyFont="1" applyFill="1" applyBorder="1" applyAlignment="1">
      <alignment horizontal="center" vertical="center" wrapText="1"/>
    </xf>
    <xf numFmtId="166" fontId="9" fillId="8" borderId="1" xfId="1" applyNumberFormat="1" applyFont="1" applyFill="1" applyBorder="1" applyAlignment="1">
      <alignment horizontal="center" vertical="center" wrapText="1"/>
    </xf>
    <xf numFmtId="166" fontId="0" fillId="9" borderId="1" xfId="1" applyNumberFormat="1" applyFont="1" applyFill="1" applyBorder="1" applyAlignment="1" applyProtection="1">
      <alignment horizontal="center" vertical="center" wrapText="1"/>
      <protection locked="0"/>
    </xf>
    <xf numFmtId="166" fontId="9" fillId="10" borderId="1" xfId="1" applyNumberFormat="1" applyFont="1" applyFill="1" applyBorder="1" applyAlignment="1">
      <alignment horizontal="center" vertical="center" wrapText="1"/>
    </xf>
    <xf numFmtId="0" fontId="9" fillId="0" borderId="1" xfId="0" applyFont="1" applyBorder="1" applyAlignment="1">
      <alignment horizontal="right" vertical="center" wrapText="1"/>
    </xf>
    <xf numFmtId="166" fontId="9" fillId="9" borderId="1" xfId="1" applyNumberFormat="1" applyFont="1" applyFill="1" applyBorder="1" applyAlignment="1" applyProtection="1">
      <alignment horizontal="center" vertical="center" wrapText="1"/>
      <protection locked="0"/>
    </xf>
    <xf numFmtId="0" fontId="9" fillId="4" borderId="1" xfId="0" applyFont="1" applyFill="1" applyBorder="1" applyAlignment="1">
      <alignment horizontal="right" vertical="center" wrapText="1"/>
    </xf>
    <xf numFmtId="166" fontId="9" fillId="8" borderId="1" xfId="1" applyNumberFormat="1" applyFont="1" applyFill="1" applyBorder="1" applyAlignment="1" applyProtection="1">
      <alignment horizontal="center" vertical="center" wrapText="1"/>
      <protection locked="0"/>
    </xf>
    <xf numFmtId="166" fontId="9" fillId="0" borderId="1" xfId="1" applyNumberFormat="1" applyFont="1" applyBorder="1" applyAlignment="1" applyProtection="1">
      <alignment horizontal="center" vertical="center" wrapText="1"/>
      <protection locked="0"/>
    </xf>
    <xf numFmtId="0" fontId="9" fillId="0" borderId="1" xfId="0" applyFont="1" applyFill="1" applyBorder="1" applyAlignment="1">
      <alignment horizontal="right" vertical="center" wrapText="1"/>
    </xf>
    <xf numFmtId="0" fontId="9" fillId="0" borderId="5" xfId="1" applyNumberFormat="1" applyFont="1" applyFill="1" applyBorder="1" applyAlignment="1" applyProtection="1">
      <alignment horizontal="center" vertical="center" wrapText="1"/>
      <protection locked="0"/>
    </xf>
    <xf numFmtId="0" fontId="15" fillId="6" borderId="1" xfId="0" applyFont="1" applyFill="1" applyBorder="1" applyAlignment="1">
      <alignment horizontal="center" vertical="center" wrapText="1" readingOrder="2"/>
    </xf>
    <xf numFmtId="166" fontId="9" fillId="5" borderId="1" xfId="1" applyNumberFormat="1" applyFont="1" applyFill="1" applyBorder="1" applyAlignment="1">
      <alignment horizontal="center" vertical="center" wrapText="1"/>
    </xf>
    <xf numFmtId="0" fontId="9" fillId="0" borderId="1" xfId="1" applyNumberFormat="1" applyFont="1" applyBorder="1" applyAlignment="1">
      <alignment horizontal="center" vertical="center" wrapText="1"/>
    </xf>
    <xf numFmtId="166" fontId="9" fillId="9" borderId="1" xfId="1" applyNumberFormat="1" applyFont="1" applyFill="1" applyBorder="1" applyAlignment="1">
      <alignment horizontal="center" vertical="center" wrapText="1"/>
    </xf>
    <xf numFmtId="166" fontId="9" fillId="0" borderId="1" xfId="1" applyNumberFormat="1" applyFont="1" applyBorder="1" applyAlignment="1">
      <alignment horizontal="center" vertical="center" wrapText="1"/>
    </xf>
    <xf numFmtId="0" fontId="9" fillId="0" borderId="2" xfId="0" applyFont="1" applyBorder="1" applyAlignment="1">
      <alignment horizontal="center" vertical="center" textRotation="90" wrapText="1"/>
    </xf>
    <xf numFmtId="0" fontId="9" fillId="0" borderId="5" xfId="0" applyFont="1" applyBorder="1" applyAlignment="1">
      <alignment horizontal="center" vertical="center" textRotation="90" wrapText="1"/>
    </xf>
    <xf numFmtId="0" fontId="9" fillId="0" borderId="1" xfId="1" applyNumberFormat="1" applyFont="1" applyBorder="1" applyAlignment="1" applyProtection="1">
      <alignment horizontal="center" vertical="center" wrapText="1"/>
    </xf>
    <xf numFmtId="0" fontId="0" fillId="0" borderId="0" xfId="0" applyNumberFormat="1"/>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166" fontId="9" fillId="0" borderId="1" xfId="1" applyNumberFormat="1" applyFont="1" applyBorder="1" applyAlignment="1" applyProtection="1">
      <alignment horizontal="center" vertical="center" wrapText="1"/>
    </xf>
    <xf numFmtId="166" fontId="9" fillId="8" borderId="1" xfId="1" applyNumberFormat="1" applyFont="1" applyFill="1" applyBorder="1" applyAlignment="1" applyProtection="1">
      <alignment horizontal="center" vertical="center" wrapText="1"/>
    </xf>
    <xf numFmtId="0" fontId="15" fillId="5" borderId="1" xfId="0" applyFont="1" applyFill="1" applyBorder="1" applyAlignment="1">
      <alignment horizontal="center" vertical="center" wrapText="1" readingOrder="2"/>
    </xf>
    <xf numFmtId="0" fontId="9" fillId="5" borderId="1" xfId="0" applyFont="1" applyFill="1" applyBorder="1" applyAlignment="1">
      <alignment horizontal="center"/>
    </xf>
    <xf numFmtId="166" fontId="11" fillId="3" borderId="1" xfId="1" applyNumberFormat="1" applyFont="1" applyFill="1" applyBorder="1" applyAlignment="1">
      <alignment horizontal="center"/>
    </xf>
    <xf numFmtId="166" fontId="11" fillId="3" borderId="1" xfId="1" applyNumberFormat="1" applyFont="1" applyFill="1" applyBorder="1" applyAlignment="1"/>
    <xf numFmtId="166" fontId="9" fillId="3" borderId="1" xfId="1" applyNumberFormat="1" applyFont="1" applyFill="1" applyBorder="1" applyAlignment="1">
      <alignment horizontal="center"/>
    </xf>
    <xf numFmtId="0" fontId="7" fillId="0" borderId="4" xfId="0" applyFont="1" applyBorder="1" applyAlignment="1">
      <alignment horizontal="center"/>
    </xf>
    <xf numFmtId="0" fontId="0" fillId="0" borderId="0" xfId="0" applyFont="1"/>
    <xf numFmtId="0" fontId="0" fillId="0" borderId="0" xfId="0" applyFont="1" applyAlignment="1">
      <alignment horizontal="center"/>
    </xf>
    <xf numFmtId="0" fontId="0" fillId="0" borderId="0" xfId="0" applyFont="1" applyAlignment="1"/>
    <xf numFmtId="166" fontId="0" fillId="0" borderId="0" xfId="0" applyNumberFormat="1" applyFont="1" applyAlignment="1">
      <alignment horizontal="center"/>
    </xf>
  </cellXfs>
  <cellStyles count="4">
    <cellStyle name="Comma 2" xfId="1"/>
    <cellStyle name="Normal" xfId="0" builtinId="0"/>
    <cellStyle name="Normal 2" xfId="3"/>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rightToLeft="1" view="pageLayout" zoomScaleNormal="100" workbookViewId="0">
      <selection activeCell="K14" sqref="K14"/>
    </sheetView>
  </sheetViews>
  <sheetFormatPr defaultRowHeight="15"/>
  <cols>
    <col min="1" max="1" width="14.7109375" customWidth="1"/>
    <col min="2" max="2" width="8.85546875" customWidth="1"/>
    <col min="3" max="3" width="9.42578125" customWidth="1"/>
    <col min="4" max="4" width="9.85546875" customWidth="1"/>
    <col min="5" max="5" width="9.7109375" customWidth="1"/>
    <col min="6" max="6" width="9.85546875" customWidth="1"/>
    <col min="7" max="7" width="9.28515625" customWidth="1"/>
    <col min="8" max="8" width="10" customWidth="1"/>
    <col min="9" max="9" width="10.140625" customWidth="1"/>
    <col min="10" max="10" width="9.5703125" customWidth="1"/>
    <col min="11" max="11" width="9.42578125" customWidth="1"/>
    <col min="12" max="12" width="9.28515625" customWidth="1"/>
    <col min="13" max="13" width="9.5703125" customWidth="1"/>
  </cols>
  <sheetData>
    <row r="1" spans="1:13" ht="78" customHeight="1">
      <c r="A1" s="1" t="s">
        <v>0</v>
      </c>
      <c r="B1" s="1" t="s">
        <v>1</v>
      </c>
      <c r="C1" s="1" t="s">
        <v>2</v>
      </c>
      <c r="D1" s="1" t="s">
        <v>3</v>
      </c>
      <c r="E1" s="1" t="s">
        <v>4</v>
      </c>
      <c r="F1" s="1" t="s">
        <v>5</v>
      </c>
      <c r="G1" s="1" t="s">
        <v>6</v>
      </c>
      <c r="H1" s="1" t="s">
        <v>7</v>
      </c>
      <c r="I1" s="1" t="s">
        <v>8</v>
      </c>
      <c r="J1" s="1" t="s">
        <v>9</v>
      </c>
      <c r="K1" s="1" t="s">
        <v>10</v>
      </c>
      <c r="L1" s="1" t="s">
        <v>11</v>
      </c>
      <c r="M1" s="1" t="s">
        <v>12</v>
      </c>
    </row>
    <row r="2" spans="1:13" ht="39" customHeight="1">
      <c r="A2" s="2" t="s">
        <v>13</v>
      </c>
      <c r="B2" s="3">
        <v>517</v>
      </c>
      <c r="C2" s="3">
        <v>3</v>
      </c>
      <c r="D2" s="3">
        <v>79</v>
      </c>
      <c r="E2" s="3">
        <v>214</v>
      </c>
      <c r="F2" s="3">
        <v>179</v>
      </c>
      <c r="G2" s="3">
        <v>37</v>
      </c>
      <c r="H2" s="3">
        <v>23</v>
      </c>
      <c r="I2" s="3">
        <v>23</v>
      </c>
      <c r="J2" s="3">
        <v>1</v>
      </c>
      <c r="K2" s="3">
        <v>1</v>
      </c>
      <c r="L2" s="3">
        <v>1</v>
      </c>
      <c r="M2" s="3">
        <v>133</v>
      </c>
    </row>
    <row r="3" spans="1:13" ht="50.25" customHeight="1">
      <c r="A3" s="4" t="s">
        <v>14</v>
      </c>
      <c r="B3" s="3">
        <v>511</v>
      </c>
      <c r="C3" s="3">
        <v>3</v>
      </c>
      <c r="D3" s="3">
        <v>82</v>
      </c>
      <c r="E3" s="3">
        <v>268</v>
      </c>
      <c r="F3" s="3">
        <v>179</v>
      </c>
      <c r="G3" s="3">
        <v>40</v>
      </c>
      <c r="H3" s="3">
        <v>23</v>
      </c>
      <c r="I3" s="3">
        <v>23</v>
      </c>
      <c r="J3" s="3">
        <v>1</v>
      </c>
      <c r="K3" s="3">
        <v>1</v>
      </c>
      <c r="L3" s="3">
        <v>1</v>
      </c>
      <c r="M3" s="3">
        <v>167</v>
      </c>
    </row>
    <row r="4" spans="1:13" ht="42.75" customHeight="1">
      <c r="A4" s="5" t="s">
        <v>15</v>
      </c>
      <c r="B4" s="3">
        <v>3</v>
      </c>
      <c r="C4" s="3">
        <v>0</v>
      </c>
      <c r="D4" s="3">
        <v>0</v>
      </c>
      <c r="E4" s="3">
        <v>16</v>
      </c>
      <c r="F4" s="3">
        <v>3</v>
      </c>
      <c r="G4" s="3">
        <v>0</v>
      </c>
      <c r="H4" s="3">
        <v>1</v>
      </c>
      <c r="I4" s="3">
        <v>1</v>
      </c>
      <c r="J4" s="3">
        <v>0</v>
      </c>
      <c r="K4" s="3">
        <v>0</v>
      </c>
      <c r="L4" s="3">
        <v>0</v>
      </c>
      <c r="M4" s="3">
        <v>25</v>
      </c>
    </row>
    <row r="5" spans="1:13" ht="42">
      <c r="A5" s="6" t="s">
        <v>16</v>
      </c>
      <c r="B5" s="7" t="s">
        <v>17</v>
      </c>
      <c r="C5" s="7" t="s">
        <v>18</v>
      </c>
      <c r="D5" s="7" t="s">
        <v>19</v>
      </c>
      <c r="E5" s="7" t="s">
        <v>20</v>
      </c>
      <c r="F5" s="7" t="s">
        <v>21</v>
      </c>
      <c r="G5" s="7" t="s">
        <v>22</v>
      </c>
      <c r="H5" s="7"/>
      <c r="I5" s="8" t="s">
        <v>23</v>
      </c>
      <c r="J5" s="9" t="s">
        <v>24</v>
      </c>
      <c r="K5" s="9" t="s">
        <v>25</v>
      </c>
      <c r="L5" s="9" t="s">
        <v>26</v>
      </c>
      <c r="M5" s="7" t="s">
        <v>27</v>
      </c>
    </row>
    <row r="6" spans="1:13" ht="71.25" customHeight="1">
      <c r="A6" s="6"/>
      <c r="B6" s="7"/>
      <c r="C6" s="7"/>
      <c r="D6" s="7"/>
      <c r="E6" s="7"/>
      <c r="F6" s="7"/>
      <c r="G6" s="10" t="s">
        <v>28</v>
      </c>
      <c r="H6" s="10" t="s">
        <v>29</v>
      </c>
      <c r="I6" s="11"/>
      <c r="J6" s="12"/>
      <c r="K6" s="12"/>
      <c r="L6" s="12"/>
      <c r="M6" s="7"/>
    </row>
    <row r="7" spans="1:13" ht="48" customHeight="1">
      <c r="A7" s="5"/>
      <c r="B7" s="3">
        <v>5626</v>
      </c>
      <c r="C7" s="3">
        <v>4263</v>
      </c>
      <c r="D7" s="3">
        <v>753</v>
      </c>
      <c r="E7" s="3">
        <v>651</v>
      </c>
      <c r="F7" s="3">
        <v>317</v>
      </c>
      <c r="G7" s="13"/>
      <c r="H7" s="13"/>
      <c r="I7" s="3">
        <v>4108626</v>
      </c>
      <c r="J7" s="3">
        <v>544495</v>
      </c>
      <c r="K7" s="3">
        <v>1113946</v>
      </c>
      <c r="L7" s="3">
        <v>319456</v>
      </c>
      <c r="M7" s="14">
        <f>K7/(C7*365)</f>
        <v>0.71590589944055094</v>
      </c>
    </row>
    <row r="8" spans="1:13" ht="58.5" customHeight="1">
      <c r="A8" s="15" t="s">
        <v>30</v>
      </c>
      <c r="B8" s="15"/>
      <c r="C8" s="15"/>
      <c r="D8" s="15"/>
      <c r="E8" s="15"/>
      <c r="F8" s="15"/>
      <c r="G8" s="15"/>
      <c r="H8" s="15"/>
      <c r="I8" s="15"/>
      <c r="J8" s="15"/>
      <c r="K8" s="15"/>
      <c r="L8" s="15"/>
      <c r="M8" s="15"/>
    </row>
    <row r="9" spans="1:13" s="16" customFormat="1" ht="26.25">
      <c r="E9" s="17"/>
      <c r="F9" s="17"/>
      <c r="J9"/>
      <c r="K9"/>
    </row>
    <row r="12" spans="1:13" ht="26.25">
      <c r="L12" s="16"/>
    </row>
  </sheetData>
  <mergeCells count="12">
    <mergeCell ref="G5:H5"/>
    <mergeCell ref="J5:J6"/>
    <mergeCell ref="K5:K6"/>
    <mergeCell ref="L5:L6"/>
    <mergeCell ref="M5:M6"/>
    <mergeCell ref="A8:M8"/>
    <mergeCell ref="A5:A6"/>
    <mergeCell ref="B5:B6"/>
    <mergeCell ref="C5:C6"/>
    <mergeCell ref="D5:D6"/>
    <mergeCell ref="E5:E6"/>
    <mergeCell ref="F5:F6"/>
  </mergeCells>
  <pageMargins left="0.7" right="0.7" top="0.75" bottom="0.75" header="0.3" footer="0.3"/>
  <pageSetup paperSize="9" scale="85" orientation="landscape" r:id="rId1"/>
  <headerFooter>
    <oddHeader>&amp;Lارقام به میلیون ريال&amp;C&amp;"B Nazanin,Bold"&amp;12اصلاحیه بودجه تفصیلی دانشگاه / دانشکده علوم پزشکی و خدمات بهداشتی در مانی  اصفهان&amp;"-,Bold"&amp;11
&amp;R&amp;"-,Bold"&amp;14 &amp;P</oddHeader>
    <oddFooter>&amp;L&amp;"B Titr,Regular"رئیس مرکز بودجه وپایش عملکرد: دکتر مسعود ابوالحلاج&amp;C &amp;"B Titr,Regular"&amp;10معاون توسعه دانشگاه : دکتر علیرضا یوسفی&amp;R&amp;"B Titr,Regular"&amp;10رئیس دانشگاه : دکتر غلامرضا اصغری</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rightToLeft="1" view="pageLayout" topLeftCell="A28" zoomScaleNormal="100" workbookViewId="0">
      <selection activeCell="H36" sqref="H36"/>
    </sheetView>
  </sheetViews>
  <sheetFormatPr defaultRowHeight="15"/>
  <cols>
    <col min="1" max="1" width="4.7109375" customWidth="1"/>
    <col min="2" max="2" width="19.5703125" customWidth="1"/>
    <col min="3" max="11" width="12.7109375" customWidth="1"/>
  </cols>
  <sheetData>
    <row r="1" spans="1:11" ht="44.25" customHeight="1">
      <c r="A1" s="18" t="s">
        <v>31</v>
      </c>
      <c r="B1" s="19" t="s">
        <v>32</v>
      </c>
      <c r="C1" s="20" t="s">
        <v>33</v>
      </c>
      <c r="D1" s="19" t="s">
        <v>34</v>
      </c>
      <c r="E1" s="19" t="s">
        <v>35</v>
      </c>
      <c r="F1" s="19" t="s">
        <v>36</v>
      </c>
      <c r="G1" s="18" t="s">
        <v>37</v>
      </c>
      <c r="H1" s="18" t="s">
        <v>38</v>
      </c>
      <c r="I1" s="19" t="s">
        <v>39</v>
      </c>
      <c r="J1" s="19" t="s">
        <v>40</v>
      </c>
      <c r="K1" s="20" t="s">
        <v>41</v>
      </c>
    </row>
    <row r="2" spans="1:11" ht="15" customHeight="1">
      <c r="A2" s="21" t="s">
        <v>42</v>
      </c>
      <c r="B2" s="22" t="s">
        <v>43</v>
      </c>
      <c r="C2" s="23">
        <v>4</v>
      </c>
      <c r="D2" s="23">
        <v>18</v>
      </c>
      <c r="E2" s="23">
        <v>174</v>
      </c>
      <c r="F2" s="23">
        <v>1702</v>
      </c>
      <c r="G2" s="23">
        <v>139</v>
      </c>
      <c r="H2" s="23">
        <v>45</v>
      </c>
      <c r="I2" s="23">
        <v>878</v>
      </c>
      <c r="J2" s="23">
        <v>60</v>
      </c>
      <c r="K2" s="24">
        <f>SUM(C2:J2)</f>
        <v>3020</v>
      </c>
    </row>
    <row r="3" spans="1:11" ht="15" customHeight="1">
      <c r="A3" s="25"/>
      <c r="B3" s="26" t="s">
        <v>44</v>
      </c>
      <c r="C3" s="23">
        <v>14</v>
      </c>
      <c r="D3" s="23">
        <v>30</v>
      </c>
      <c r="E3" s="23">
        <v>0</v>
      </c>
      <c r="F3" s="23">
        <v>473</v>
      </c>
      <c r="G3" s="23">
        <v>2</v>
      </c>
      <c r="H3" s="23">
        <v>0</v>
      </c>
      <c r="I3" s="23">
        <v>105</v>
      </c>
      <c r="J3" s="23">
        <v>0</v>
      </c>
      <c r="K3" s="24">
        <f t="shared" ref="K3:K8" si="0">SUM(C3:J3)</f>
        <v>624</v>
      </c>
    </row>
    <row r="4" spans="1:11" ht="15" customHeight="1">
      <c r="A4" s="25"/>
      <c r="B4" s="27" t="s">
        <v>45</v>
      </c>
      <c r="C4" s="23">
        <v>0</v>
      </c>
      <c r="D4" s="23">
        <v>0</v>
      </c>
      <c r="E4" s="23">
        <v>28</v>
      </c>
      <c r="F4" s="23">
        <v>526</v>
      </c>
      <c r="G4" s="23">
        <v>72</v>
      </c>
      <c r="H4" s="23">
        <v>0</v>
      </c>
      <c r="I4" s="23">
        <v>6</v>
      </c>
      <c r="J4" s="23">
        <v>0</v>
      </c>
      <c r="K4" s="24">
        <f t="shared" si="0"/>
        <v>632</v>
      </c>
    </row>
    <row r="5" spans="1:11" ht="15" customHeight="1">
      <c r="A5" s="25"/>
      <c r="B5" s="22" t="s">
        <v>46</v>
      </c>
      <c r="C5" s="23">
        <v>68</v>
      </c>
      <c r="D5" s="23">
        <v>608</v>
      </c>
      <c r="E5" s="23">
        <v>0</v>
      </c>
      <c r="F5" s="23">
        <v>0</v>
      </c>
      <c r="G5" s="23">
        <v>0</v>
      </c>
      <c r="H5" s="23">
        <v>0</v>
      </c>
      <c r="I5" s="23">
        <v>0</v>
      </c>
      <c r="J5" s="23">
        <v>0</v>
      </c>
      <c r="K5" s="24">
        <f t="shared" si="0"/>
        <v>676</v>
      </c>
    </row>
    <row r="6" spans="1:11" ht="15" customHeight="1">
      <c r="A6" s="25"/>
      <c r="B6" s="26" t="s">
        <v>47</v>
      </c>
      <c r="C6" s="23">
        <v>0</v>
      </c>
      <c r="D6" s="23">
        <v>870</v>
      </c>
      <c r="E6" s="23">
        <v>205</v>
      </c>
      <c r="F6" s="23">
        <v>0</v>
      </c>
      <c r="G6" s="23">
        <v>49</v>
      </c>
      <c r="H6" s="23">
        <v>0</v>
      </c>
      <c r="I6" s="23">
        <v>0</v>
      </c>
      <c r="J6" s="23">
        <v>0</v>
      </c>
      <c r="K6" s="24">
        <f t="shared" si="0"/>
        <v>1124</v>
      </c>
    </row>
    <row r="7" spans="1:11" ht="15" customHeight="1">
      <c r="A7" s="25"/>
      <c r="B7" s="22" t="s">
        <v>48</v>
      </c>
      <c r="C7" s="23">
        <v>0</v>
      </c>
      <c r="D7" s="23">
        <v>0</v>
      </c>
      <c r="E7" s="23">
        <v>0</v>
      </c>
      <c r="F7" s="23">
        <v>0</v>
      </c>
      <c r="G7" s="23">
        <v>6</v>
      </c>
      <c r="H7" s="23">
        <v>0</v>
      </c>
      <c r="I7" s="23">
        <v>0</v>
      </c>
      <c r="J7" s="23">
        <v>0</v>
      </c>
      <c r="K7" s="24">
        <f t="shared" si="0"/>
        <v>6</v>
      </c>
    </row>
    <row r="8" spans="1:11" ht="15" customHeight="1">
      <c r="A8" s="25"/>
      <c r="B8" s="22" t="s">
        <v>49</v>
      </c>
      <c r="C8" s="23">
        <v>0</v>
      </c>
      <c r="D8" s="23">
        <v>1059</v>
      </c>
      <c r="E8" s="23">
        <v>392</v>
      </c>
      <c r="F8" s="23">
        <v>0</v>
      </c>
      <c r="G8" s="23">
        <v>125</v>
      </c>
      <c r="H8" s="23">
        <v>0</v>
      </c>
      <c r="I8" s="23">
        <v>33</v>
      </c>
      <c r="J8" s="23">
        <v>0</v>
      </c>
      <c r="K8" s="24">
        <f t="shared" si="0"/>
        <v>1609</v>
      </c>
    </row>
    <row r="9" spans="1:11" ht="15" customHeight="1">
      <c r="A9" s="28"/>
      <c r="B9" s="29" t="s">
        <v>41</v>
      </c>
      <c r="C9" s="30">
        <f>SUM(C2:C8)</f>
        <v>86</v>
      </c>
      <c r="D9" s="30">
        <f t="shared" ref="D9:K9" si="1">SUM(D2:D8)</f>
        <v>2585</v>
      </c>
      <c r="E9" s="30">
        <f t="shared" si="1"/>
        <v>799</v>
      </c>
      <c r="F9" s="30">
        <f t="shared" si="1"/>
        <v>2701</v>
      </c>
      <c r="G9" s="30">
        <f t="shared" si="1"/>
        <v>393</v>
      </c>
      <c r="H9" s="30">
        <f t="shared" si="1"/>
        <v>45</v>
      </c>
      <c r="I9" s="30">
        <f t="shared" si="1"/>
        <v>1022</v>
      </c>
      <c r="J9" s="30">
        <f t="shared" si="1"/>
        <v>60</v>
      </c>
      <c r="K9" s="30">
        <f t="shared" si="1"/>
        <v>7691</v>
      </c>
    </row>
    <row r="10" spans="1:11" ht="15" customHeight="1">
      <c r="A10" s="21" t="s">
        <v>50</v>
      </c>
      <c r="B10" s="22" t="s">
        <v>43</v>
      </c>
      <c r="C10" s="31"/>
      <c r="D10" s="31"/>
      <c r="E10" s="31"/>
      <c r="F10" s="31"/>
      <c r="G10" s="31"/>
      <c r="H10" s="31"/>
      <c r="I10" s="31"/>
      <c r="J10" s="31"/>
      <c r="K10" s="32">
        <f>J10+I10+H10+G10+F10+E10+D10+C10</f>
        <v>0</v>
      </c>
    </row>
    <row r="11" spans="1:11" ht="15" customHeight="1">
      <c r="A11" s="25"/>
      <c r="B11" s="26" t="s">
        <v>44</v>
      </c>
      <c r="C11" s="31"/>
      <c r="D11" s="31"/>
      <c r="E11" s="31"/>
      <c r="F11" s="31"/>
      <c r="G11" s="31"/>
      <c r="H11" s="31"/>
      <c r="I11" s="31"/>
      <c r="J11" s="31"/>
      <c r="K11" s="32">
        <f t="shared" ref="K11:K16" si="2">J11+I11+H11+G11+F11+E11+D11+C11</f>
        <v>0</v>
      </c>
    </row>
    <row r="12" spans="1:11" ht="15" customHeight="1">
      <c r="A12" s="25"/>
      <c r="B12" s="27" t="s">
        <v>45</v>
      </c>
      <c r="C12" s="31"/>
      <c r="D12" s="31"/>
      <c r="E12" s="31"/>
      <c r="F12" s="31"/>
      <c r="G12" s="31"/>
      <c r="H12" s="31"/>
      <c r="I12" s="31"/>
      <c r="J12" s="31"/>
      <c r="K12" s="32">
        <f t="shared" si="2"/>
        <v>0</v>
      </c>
    </row>
    <row r="13" spans="1:11" ht="15" customHeight="1">
      <c r="A13" s="25"/>
      <c r="B13" s="22" t="s">
        <v>46</v>
      </c>
      <c r="C13" s="31"/>
      <c r="D13" s="31"/>
      <c r="E13" s="31"/>
      <c r="F13" s="31"/>
      <c r="G13" s="31"/>
      <c r="H13" s="31"/>
      <c r="I13" s="31"/>
      <c r="J13" s="31"/>
      <c r="K13" s="32">
        <f t="shared" si="2"/>
        <v>0</v>
      </c>
    </row>
    <row r="14" spans="1:11" ht="15" customHeight="1">
      <c r="A14" s="25"/>
      <c r="B14" s="26" t="s">
        <v>47</v>
      </c>
      <c r="C14" s="31"/>
      <c r="D14" s="31"/>
      <c r="E14" s="31"/>
      <c r="F14" s="31"/>
      <c r="G14" s="31"/>
      <c r="H14" s="31"/>
      <c r="I14" s="31"/>
      <c r="J14" s="31"/>
      <c r="K14" s="32">
        <f t="shared" si="2"/>
        <v>0</v>
      </c>
    </row>
    <row r="15" spans="1:11" ht="15" customHeight="1">
      <c r="A15" s="25"/>
      <c r="B15" s="22" t="s">
        <v>48</v>
      </c>
      <c r="C15" s="31"/>
      <c r="D15" s="31"/>
      <c r="E15" s="31"/>
      <c r="F15" s="31"/>
      <c r="G15" s="31"/>
      <c r="H15" s="31"/>
      <c r="I15" s="31"/>
      <c r="J15" s="31"/>
      <c r="K15" s="32">
        <f t="shared" si="2"/>
        <v>0</v>
      </c>
    </row>
    <row r="16" spans="1:11" ht="15" customHeight="1">
      <c r="A16" s="25"/>
      <c r="B16" s="22" t="s">
        <v>49</v>
      </c>
      <c r="C16" s="31"/>
      <c r="D16" s="31"/>
      <c r="E16" s="31"/>
      <c r="F16" s="31"/>
      <c r="G16" s="31"/>
      <c r="H16" s="31"/>
      <c r="I16" s="31"/>
      <c r="J16" s="31"/>
      <c r="K16" s="32">
        <f t="shared" si="2"/>
        <v>0</v>
      </c>
    </row>
    <row r="17" spans="1:11" ht="15" customHeight="1">
      <c r="A17" s="28"/>
      <c r="B17" s="29" t="s">
        <v>41</v>
      </c>
      <c r="C17" s="33">
        <f>SUM(C10:C16)</f>
        <v>0</v>
      </c>
      <c r="D17" s="33">
        <f t="shared" ref="D17:K17" si="3">SUM(D10:D16)</f>
        <v>0</v>
      </c>
      <c r="E17" s="33">
        <f t="shared" si="3"/>
        <v>0</v>
      </c>
      <c r="F17" s="33">
        <f t="shared" si="3"/>
        <v>0</v>
      </c>
      <c r="G17" s="33">
        <f t="shared" si="3"/>
        <v>0</v>
      </c>
      <c r="H17" s="33">
        <f t="shared" si="3"/>
        <v>0</v>
      </c>
      <c r="I17" s="33">
        <f t="shared" si="3"/>
        <v>0</v>
      </c>
      <c r="J17" s="33">
        <f t="shared" si="3"/>
        <v>0</v>
      </c>
      <c r="K17" s="33">
        <f t="shared" si="3"/>
        <v>0</v>
      </c>
    </row>
    <row r="18" spans="1:11" ht="15" customHeight="1">
      <c r="A18" s="21" t="s">
        <v>51</v>
      </c>
      <c r="B18" s="22" t="s">
        <v>43</v>
      </c>
      <c r="C18" s="23">
        <v>1</v>
      </c>
      <c r="D18" s="23">
        <v>9</v>
      </c>
      <c r="E18" s="23">
        <v>43</v>
      </c>
      <c r="F18" s="34">
        <v>79</v>
      </c>
      <c r="G18" s="23">
        <v>14</v>
      </c>
      <c r="H18" s="23">
        <v>0</v>
      </c>
      <c r="I18" s="23">
        <v>9</v>
      </c>
      <c r="J18" s="23">
        <v>1</v>
      </c>
      <c r="K18" s="24">
        <f t="shared" ref="K18:K24" si="4">SUM(C18:J18)</f>
        <v>156</v>
      </c>
    </row>
    <row r="19" spans="1:11" ht="15" customHeight="1">
      <c r="A19" s="25"/>
      <c r="B19" s="26" t="s">
        <v>44</v>
      </c>
      <c r="C19" s="23">
        <v>0</v>
      </c>
      <c r="D19" s="23">
        <v>1</v>
      </c>
      <c r="E19" s="23">
        <v>0</v>
      </c>
      <c r="F19" s="34">
        <v>33</v>
      </c>
      <c r="G19" s="23">
        <v>0</v>
      </c>
      <c r="H19" s="23">
        <v>0</v>
      </c>
      <c r="I19" s="23">
        <v>0</v>
      </c>
      <c r="J19" s="23">
        <v>0</v>
      </c>
      <c r="K19" s="24">
        <f t="shared" si="4"/>
        <v>34</v>
      </c>
    </row>
    <row r="20" spans="1:11" ht="15" customHeight="1">
      <c r="A20" s="25"/>
      <c r="B20" s="27" t="s">
        <v>45</v>
      </c>
      <c r="C20" s="23">
        <v>0</v>
      </c>
      <c r="D20" s="23">
        <v>0</v>
      </c>
      <c r="E20" s="23">
        <v>6</v>
      </c>
      <c r="F20" s="34">
        <v>12</v>
      </c>
      <c r="G20" s="23">
        <v>1</v>
      </c>
      <c r="H20" s="23">
        <v>0</v>
      </c>
      <c r="I20" s="23">
        <v>0</v>
      </c>
      <c r="J20" s="23">
        <v>0</v>
      </c>
      <c r="K20" s="24">
        <f t="shared" si="4"/>
        <v>19</v>
      </c>
    </row>
    <row r="21" spans="1:11" ht="15" customHeight="1">
      <c r="A21" s="25"/>
      <c r="B21" s="22" t="s">
        <v>46</v>
      </c>
      <c r="C21" s="23">
        <v>0</v>
      </c>
      <c r="D21" s="23">
        <v>40</v>
      </c>
      <c r="E21" s="23">
        <v>0</v>
      </c>
      <c r="F21" s="34">
        <v>0</v>
      </c>
      <c r="G21" s="23">
        <v>0</v>
      </c>
      <c r="H21" s="23">
        <v>0</v>
      </c>
      <c r="I21" s="23">
        <v>0</v>
      </c>
      <c r="J21" s="23">
        <v>0</v>
      </c>
      <c r="K21" s="24">
        <f t="shared" si="4"/>
        <v>40</v>
      </c>
    </row>
    <row r="22" spans="1:11" ht="15" customHeight="1">
      <c r="A22" s="25"/>
      <c r="B22" s="26" t="s">
        <v>47</v>
      </c>
      <c r="C22" s="23">
        <v>0</v>
      </c>
      <c r="D22" s="23">
        <v>82</v>
      </c>
      <c r="E22" s="23">
        <v>35</v>
      </c>
      <c r="F22" s="34">
        <v>0</v>
      </c>
      <c r="G22" s="23">
        <v>12</v>
      </c>
      <c r="H22" s="23">
        <v>0</v>
      </c>
      <c r="I22" s="23">
        <v>0</v>
      </c>
      <c r="J22" s="23">
        <v>0</v>
      </c>
      <c r="K22" s="24">
        <f t="shared" si="4"/>
        <v>129</v>
      </c>
    </row>
    <row r="23" spans="1:11" ht="15" customHeight="1">
      <c r="A23" s="25"/>
      <c r="B23" s="22" t="s">
        <v>48</v>
      </c>
      <c r="C23" s="23">
        <v>0</v>
      </c>
      <c r="D23" s="23">
        <v>0</v>
      </c>
      <c r="E23" s="23">
        <v>0</v>
      </c>
      <c r="F23" s="34">
        <v>0</v>
      </c>
      <c r="G23" s="23">
        <v>0</v>
      </c>
      <c r="H23" s="23">
        <v>0</v>
      </c>
      <c r="I23" s="23">
        <v>0</v>
      </c>
      <c r="J23" s="23">
        <v>0</v>
      </c>
      <c r="K23" s="24">
        <f t="shared" si="4"/>
        <v>0</v>
      </c>
    </row>
    <row r="24" spans="1:11" ht="15" customHeight="1">
      <c r="A24" s="25"/>
      <c r="B24" s="22" t="s">
        <v>49</v>
      </c>
      <c r="C24" s="23">
        <v>0</v>
      </c>
      <c r="D24" s="23">
        <v>66</v>
      </c>
      <c r="E24" s="23">
        <v>128</v>
      </c>
      <c r="F24" s="34">
        <v>553</v>
      </c>
      <c r="G24" s="23">
        <v>21</v>
      </c>
      <c r="H24" s="23">
        <v>0</v>
      </c>
      <c r="I24" s="23">
        <v>0</v>
      </c>
      <c r="J24" s="23">
        <v>0</v>
      </c>
      <c r="K24" s="24">
        <f t="shared" si="4"/>
        <v>768</v>
      </c>
    </row>
    <row r="25" spans="1:11" ht="15" customHeight="1">
      <c r="A25" s="28"/>
      <c r="B25" s="29" t="s">
        <v>41</v>
      </c>
      <c r="C25" s="33">
        <f>SUM(C18:C24)</f>
        <v>1</v>
      </c>
      <c r="D25" s="33">
        <f t="shared" ref="D25:K25" si="5">SUM(D18:D24)</f>
        <v>198</v>
      </c>
      <c r="E25" s="33">
        <f t="shared" si="5"/>
        <v>212</v>
      </c>
      <c r="F25" s="33">
        <f t="shared" si="5"/>
        <v>677</v>
      </c>
      <c r="G25" s="33">
        <f t="shared" si="5"/>
        <v>48</v>
      </c>
      <c r="H25" s="33">
        <f t="shared" si="5"/>
        <v>0</v>
      </c>
      <c r="I25" s="33">
        <f t="shared" si="5"/>
        <v>9</v>
      </c>
      <c r="J25" s="33">
        <f t="shared" si="5"/>
        <v>1</v>
      </c>
      <c r="K25" s="33">
        <f t="shared" si="5"/>
        <v>1146</v>
      </c>
    </row>
    <row r="26" spans="1:11" ht="15" customHeight="1">
      <c r="A26" s="21" t="s">
        <v>41</v>
      </c>
      <c r="B26" s="22" t="s">
        <v>43</v>
      </c>
      <c r="C26" s="35">
        <f>SUM(C2+C18+C10)</f>
        <v>5</v>
      </c>
      <c r="D26" s="35">
        <f>SUM(D2+D18+D10)</f>
        <v>27</v>
      </c>
      <c r="E26" s="35">
        <f t="shared" ref="E26:K26" si="6">SUM(E2+E18+E10)</f>
        <v>217</v>
      </c>
      <c r="F26" s="35">
        <f t="shared" si="6"/>
        <v>1781</v>
      </c>
      <c r="G26" s="35">
        <f t="shared" si="6"/>
        <v>153</v>
      </c>
      <c r="H26" s="35">
        <f t="shared" si="6"/>
        <v>45</v>
      </c>
      <c r="I26" s="35">
        <f t="shared" si="6"/>
        <v>887</v>
      </c>
      <c r="J26" s="35">
        <f t="shared" si="6"/>
        <v>61</v>
      </c>
      <c r="K26" s="35">
        <f t="shared" si="6"/>
        <v>3176</v>
      </c>
    </row>
    <row r="27" spans="1:11" ht="15" customHeight="1">
      <c r="A27" s="25"/>
      <c r="B27" s="26" t="s">
        <v>44</v>
      </c>
      <c r="C27" s="35">
        <f t="shared" ref="C27:K32" si="7">SUM(C3+C19+C11)</f>
        <v>14</v>
      </c>
      <c r="D27" s="35">
        <f t="shared" si="7"/>
        <v>31</v>
      </c>
      <c r="E27" s="35">
        <f t="shared" si="7"/>
        <v>0</v>
      </c>
      <c r="F27" s="35">
        <f t="shared" si="7"/>
        <v>506</v>
      </c>
      <c r="G27" s="35">
        <f t="shared" si="7"/>
        <v>2</v>
      </c>
      <c r="H27" s="35">
        <f t="shared" si="7"/>
        <v>0</v>
      </c>
      <c r="I27" s="35">
        <f t="shared" si="7"/>
        <v>105</v>
      </c>
      <c r="J27" s="35">
        <f t="shared" si="7"/>
        <v>0</v>
      </c>
      <c r="K27" s="35">
        <f t="shared" si="7"/>
        <v>658</v>
      </c>
    </row>
    <row r="28" spans="1:11" ht="15" customHeight="1">
      <c r="A28" s="25"/>
      <c r="B28" s="27" t="s">
        <v>45</v>
      </c>
      <c r="C28" s="35">
        <f t="shared" si="7"/>
        <v>0</v>
      </c>
      <c r="D28" s="35">
        <f t="shared" si="7"/>
        <v>0</v>
      </c>
      <c r="E28" s="35">
        <f t="shared" si="7"/>
        <v>34</v>
      </c>
      <c r="F28" s="35">
        <f t="shared" si="7"/>
        <v>538</v>
      </c>
      <c r="G28" s="35">
        <f t="shared" si="7"/>
        <v>73</v>
      </c>
      <c r="H28" s="35">
        <f t="shared" si="7"/>
        <v>0</v>
      </c>
      <c r="I28" s="35">
        <f t="shared" si="7"/>
        <v>6</v>
      </c>
      <c r="J28" s="35">
        <f t="shared" si="7"/>
        <v>0</v>
      </c>
      <c r="K28" s="35">
        <f t="shared" si="7"/>
        <v>651</v>
      </c>
    </row>
    <row r="29" spans="1:11" ht="15" customHeight="1">
      <c r="A29" s="25"/>
      <c r="B29" s="22" t="s">
        <v>46</v>
      </c>
      <c r="C29" s="35">
        <f t="shared" si="7"/>
        <v>68</v>
      </c>
      <c r="D29" s="35">
        <f t="shared" si="7"/>
        <v>648</v>
      </c>
      <c r="E29" s="35">
        <f t="shared" si="7"/>
        <v>0</v>
      </c>
      <c r="F29" s="35">
        <f t="shared" si="7"/>
        <v>0</v>
      </c>
      <c r="G29" s="35">
        <f t="shared" si="7"/>
        <v>0</v>
      </c>
      <c r="H29" s="35">
        <f t="shared" si="7"/>
        <v>0</v>
      </c>
      <c r="I29" s="35">
        <f t="shared" si="7"/>
        <v>0</v>
      </c>
      <c r="J29" s="35">
        <f t="shared" si="7"/>
        <v>0</v>
      </c>
      <c r="K29" s="35">
        <f t="shared" si="7"/>
        <v>716</v>
      </c>
    </row>
    <row r="30" spans="1:11" ht="15" customHeight="1">
      <c r="A30" s="25"/>
      <c r="B30" s="26" t="s">
        <v>47</v>
      </c>
      <c r="C30" s="35">
        <f t="shared" si="7"/>
        <v>0</v>
      </c>
      <c r="D30" s="35">
        <f t="shared" si="7"/>
        <v>952</v>
      </c>
      <c r="E30" s="35">
        <f t="shared" si="7"/>
        <v>240</v>
      </c>
      <c r="F30" s="35">
        <f t="shared" si="7"/>
        <v>0</v>
      </c>
      <c r="G30" s="35">
        <f t="shared" si="7"/>
        <v>61</v>
      </c>
      <c r="H30" s="35">
        <f t="shared" si="7"/>
        <v>0</v>
      </c>
      <c r="I30" s="35">
        <f t="shared" si="7"/>
        <v>0</v>
      </c>
      <c r="J30" s="35">
        <f t="shared" si="7"/>
        <v>0</v>
      </c>
      <c r="K30" s="35">
        <f t="shared" si="7"/>
        <v>1253</v>
      </c>
    </row>
    <row r="31" spans="1:11" ht="15" customHeight="1">
      <c r="A31" s="25"/>
      <c r="B31" s="22" t="s">
        <v>48</v>
      </c>
      <c r="C31" s="35">
        <f t="shared" si="7"/>
        <v>0</v>
      </c>
      <c r="D31" s="35">
        <f t="shared" si="7"/>
        <v>0</v>
      </c>
      <c r="E31" s="35">
        <f t="shared" si="7"/>
        <v>0</v>
      </c>
      <c r="F31" s="35">
        <f t="shared" si="7"/>
        <v>0</v>
      </c>
      <c r="G31" s="35">
        <f t="shared" si="7"/>
        <v>6</v>
      </c>
      <c r="H31" s="35">
        <f t="shared" si="7"/>
        <v>0</v>
      </c>
      <c r="I31" s="35">
        <f t="shared" si="7"/>
        <v>0</v>
      </c>
      <c r="J31" s="35">
        <f t="shared" si="7"/>
        <v>0</v>
      </c>
      <c r="K31" s="35">
        <f t="shared" si="7"/>
        <v>6</v>
      </c>
    </row>
    <row r="32" spans="1:11" ht="15" customHeight="1">
      <c r="A32" s="25"/>
      <c r="B32" s="22" t="s">
        <v>49</v>
      </c>
      <c r="C32" s="35">
        <f t="shared" si="7"/>
        <v>0</v>
      </c>
      <c r="D32" s="35">
        <f t="shared" si="7"/>
        <v>1125</v>
      </c>
      <c r="E32" s="35">
        <f t="shared" si="7"/>
        <v>520</v>
      </c>
      <c r="F32" s="35">
        <f t="shared" si="7"/>
        <v>553</v>
      </c>
      <c r="G32" s="35">
        <f t="shared" si="7"/>
        <v>146</v>
      </c>
      <c r="H32" s="35">
        <f t="shared" si="7"/>
        <v>0</v>
      </c>
      <c r="I32" s="35">
        <f t="shared" si="7"/>
        <v>33</v>
      </c>
      <c r="J32" s="35">
        <f t="shared" si="7"/>
        <v>0</v>
      </c>
      <c r="K32" s="35">
        <f t="shared" si="7"/>
        <v>2377</v>
      </c>
    </row>
    <row r="33" spans="1:11" ht="15" customHeight="1">
      <c r="A33" s="28"/>
      <c r="B33" s="29" t="s">
        <v>41</v>
      </c>
      <c r="C33" s="33">
        <f>SUM(C9+C17+C25)</f>
        <v>87</v>
      </c>
      <c r="D33" s="33">
        <f t="shared" ref="D33:K33" si="8">SUM(D9+D17+D25)</f>
        <v>2783</v>
      </c>
      <c r="E33" s="33">
        <f t="shared" si="8"/>
        <v>1011</v>
      </c>
      <c r="F33" s="33">
        <f t="shared" si="8"/>
        <v>3378</v>
      </c>
      <c r="G33" s="33">
        <f t="shared" si="8"/>
        <v>441</v>
      </c>
      <c r="H33" s="33">
        <f t="shared" si="8"/>
        <v>45</v>
      </c>
      <c r="I33" s="33">
        <f t="shared" si="8"/>
        <v>1031</v>
      </c>
      <c r="J33" s="33">
        <f t="shared" si="8"/>
        <v>61</v>
      </c>
      <c r="K33" s="33">
        <f t="shared" si="8"/>
        <v>8837</v>
      </c>
    </row>
    <row r="34" spans="1:11" ht="30.75" customHeight="1">
      <c r="A34" s="36" t="s">
        <v>52</v>
      </c>
      <c r="B34" s="36"/>
      <c r="C34" s="36"/>
      <c r="D34" s="36"/>
      <c r="E34" s="36"/>
      <c r="F34" s="36"/>
      <c r="G34" s="36"/>
      <c r="H34" s="36"/>
      <c r="I34" s="36"/>
      <c r="J34" s="36"/>
      <c r="K34" s="36"/>
    </row>
  </sheetData>
  <mergeCells count="5">
    <mergeCell ref="A2:A9"/>
    <mergeCell ref="A10:A17"/>
    <mergeCell ref="A18:A25"/>
    <mergeCell ref="A26:A33"/>
    <mergeCell ref="A34:K34"/>
  </mergeCells>
  <pageMargins left="0.7" right="0.7" top="0.75" bottom="0.75" header="0.3" footer="0.3"/>
  <pageSetup paperSize="9" scale="85" orientation="landscape" r:id="rId1"/>
  <headerFooter>
    <oddHeader>&amp;Lارقام به میلیون ريال&amp;C&amp;"B Nazanin,Bold"&amp;12اصلاحیه بودجه تفصیلی دانشگاه / دانشکده علوم پزشکی و خدمات بهداشتی درمانی  اصفهان&amp;"-,Bold"&amp;11
&amp;R&amp;"-,Bold"&amp;14 &amp;P</oddHeader>
    <oddFooter>&amp;L&amp;"B Titr,Regular"رئیس مرکز بودجه وپایش عملکرد: دکتر مسعود ابوالحلاج&amp;C&amp;"B Titr,Regular"&amp;10 معاون توسعه دانشگاه: دکتر علیرضا یوسفی&amp;R&amp;"B Titr,Regular"&amp;10رئیس دانشگاه: دکتر غلامرضا اصغری</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rightToLeft="1" tabSelected="1" view="pageLayout" zoomScaleNormal="100" workbookViewId="0">
      <selection activeCell="H14" sqref="H14:I14"/>
    </sheetView>
  </sheetViews>
  <sheetFormatPr defaultRowHeight="15"/>
  <cols>
    <col min="1" max="1" width="3.5703125" style="86" customWidth="1"/>
    <col min="2" max="2" width="21.140625" style="86" customWidth="1"/>
    <col min="3" max="3" width="8.7109375" style="87" customWidth="1"/>
    <col min="4" max="4" width="8.7109375" style="88" customWidth="1"/>
    <col min="5" max="16" width="8.7109375" style="87" customWidth="1"/>
  </cols>
  <sheetData>
    <row r="1" spans="1:16" ht="17.25">
      <c r="A1" s="37" t="s">
        <v>53</v>
      </c>
      <c r="B1" s="38" t="s">
        <v>0</v>
      </c>
      <c r="C1" s="38" t="s">
        <v>54</v>
      </c>
      <c r="D1" s="39" t="s">
        <v>55</v>
      </c>
      <c r="E1" s="38" t="s">
        <v>56</v>
      </c>
      <c r="F1" s="38"/>
      <c r="G1" s="38"/>
      <c r="H1" s="38"/>
      <c r="I1" s="38"/>
      <c r="J1" s="38"/>
      <c r="K1" s="38"/>
      <c r="L1" s="38"/>
      <c r="M1" s="38"/>
      <c r="N1" s="40"/>
      <c r="O1" s="41" t="s">
        <v>57</v>
      </c>
      <c r="P1" s="41"/>
    </row>
    <row r="2" spans="1:16" ht="17.25" customHeight="1">
      <c r="A2" s="37"/>
      <c r="B2" s="38"/>
      <c r="C2" s="38"/>
      <c r="D2" s="39"/>
      <c r="E2" s="38" t="s">
        <v>58</v>
      </c>
      <c r="F2" s="38" t="s">
        <v>59</v>
      </c>
      <c r="G2" s="38" t="s">
        <v>60</v>
      </c>
      <c r="H2" s="38" t="s">
        <v>61</v>
      </c>
      <c r="I2" s="38"/>
      <c r="J2" s="38" t="s">
        <v>62</v>
      </c>
      <c r="K2" s="38" t="s">
        <v>41</v>
      </c>
      <c r="L2" s="42" t="s">
        <v>63</v>
      </c>
      <c r="M2" s="42" t="s">
        <v>64</v>
      </c>
      <c r="N2" s="43" t="s">
        <v>65</v>
      </c>
      <c r="O2" s="41" t="s">
        <v>66</v>
      </c>
      <c r="P2" s="41" t="s">
        <v>67</v>
      </c>
    </row>
    <row r="3" spans="1:16">
      <c r="A3" s="37"/>
      <c r="B3" s="38"/>
      <c r="C3" s="38"/>
      <c r="D3" s="39"/>
      <c r="E3" s="38"/>
      <c r="F3" s="38"/>
      <c r="G3" s="38"/>
      <c r="H3" s="44" t="s">
        <v>68</v>
      </c>
      <c r="I3" s="44" t="s">
        <v>69</v>
      </c>
      <c r="J3" s="38"/>
      <c r="K3" s="38"/>
      <c r="L3" s="45"/>
      <c r="M3" s="45"/>
      <c r="N3" s="46"/>
      <c r="O3" s="41"/>
      <c r="P3" s="41"/>
    </row>
    <row r="4" spans="1:16" ht="15" customHeight="1">
      <c r="A4" s="37" t="s">
        <v>70</v>
      </c>
      <c r="B4" s="47" t="s">
        <v>41</v>
      </c>
      <c r="C4" s="48">
        <v>789</v>
      </c>
      <c r="D4" s="49">
        <f>C4-E4-F4</f>
        <v>109</v>
      </c>
      <c r="E4" s="50">
        <f>SUM(E5:E10)</f>
        <v>483</v>
      </c>
      <c r="F4" s="50">
        <f t="shared" ref="F4:N4" si="0">SUM(F5:F10)</f>
        <v>197</v>
      </c>
      <c r="G4" s="50">
        <f t="shared" si="0"/>
        <v>18</v>
      </c>
      <c r="H4" s="50">
        <f t="shared" si="0"/>
        <v>134</v>
      </c>
      <c r="I4" s="50">
        <f t="shared" si="0"/>
        <v>0</v>
      </c>
      <c r="J4" s="50">
        <f t="shared" si="0"/>
        <v>7</v>
      </c>
      <c r="K4" s="50">
        <f t="shared" si="0"/>
        <v>839</v>
      </c>
      <c r="L4" s="50">
        <f t="shared" si="0"/>
        <v>0</v>
      </c>
      <c r="M4" s="50">
        <f t="shared" si="0"/>
        <v>24</v>
      </c>
      <c r="N4" s="50">
        <f t="shared" si="0"/>
        <v>10</v>
      </c>
      <c r="O4" s="51">
        <v>55</v>
      </c>
      <c r="P4" s="51">
        <f>120-55</f>
        <v>65</v>
      </c>
    </row>
    <row r="5" spans="1:16" ht="15" customHeight="1">
      <c r="A5" s="37"/>
      <c r="B5" s="52" t="s">
        <v>71</v>
      </c>
      <c r="C5" s="53"/>
      <c r="D5" s="54"/>
      <c r="E5" s="55">
        <v>148</v>
      </c>
      <c r="F5" s="55">
        <v>0</v>
      </c>
      <c r="G5" s="55">
        <v>0</v>
      </c>
      <c r="H5" s="56">
        <v>0</v>
      </c>
      <c r="I5" s="57">
        <v>0</v>
      </c>
      <c r="J5" s="55">
        <v>0</v>
      </c>
      <c r="K5" s="58">
        <f>SUM(E5+F5+G5+H5+I5+J5)</f>
        <v>148</v>
      </c>
      <c r="L5" s="55">
        <v>0</v>
      </c>
      <c r="M5" s="55">
        <v>18</v>
      </c>
      <c r="N5" s="55">
        <v>3</v>
      </c>
      <c r="O5" s="59"/>
      <c r="P5" s="59"/>
    </row>
    <row r="6" spans="1:16" ht="15" customHeight="1">
      <c r="A6" s="37"/>
      <c r="B6" s="60" t="s">
        <v>72</v>
      </c>
      <c r="C6" s="53"/>
      <c r="D6" s="54"/>
      <c r="E6" s="55">
        <v>201</v>
      </c>
      <c r="F6" s="55">
        <v>13</v>
      </c>
      <c r="G6" s="55">
        <v>0</v>
      </c>
      <c r="H6" s="56">
        <v>0</v>
      </c>
      <c r="I6" s="57">
        <v>0</v>
      </c>
      <c r="J6" s="55">
        <v>0</v>
      </c>
      <c r="K6" s="61">
        <f t="shared" ref="K6:K10" si="1">SUM(E6+F6+G6+H6+I6+J6)</f>
        <v>214</v>
      </c>
      <c r="L6" s="55">
        <v>0</v>
      </c>
      <c r="M6" s="55">
        <v>5</v>
      </c>
      <c r="N6" s="55">
        <v>7</v>
      </c>
      <c r="O6" s="59"/>
      <c r="P6" s="59"/>
    </row>
    <row r="7" spans="1:16" ht="15" customHeight="1">
      <c r="A7" s="37"/>
      <c r="B7" s="60" t="s">
        <v>73</v>
      </c>
      <c r="C7" s="53"/>
      <c r="D7" s="54"/>
      <c r="E7" s="55">
        <v>76</v>
      </c>
      <c r="F7" s="55">
        <v>152</v>
      </c>
      <c r="G7" s="55">
        <v>14</v>
      </c>
      <c r="H7" s="56">
        <v>127</v>
      </c>
      <c r="I7" s="57">
        <v>0</v>
      </c>
      <c r="J7" s="55">
        <v>7</v>
      </c>
      <c r="K7" s="61">
        <f t="shared" si="1"/>
        <v>376</v>
      </c>
      <c r="L7" s="55">
        <v>0</v>
      </c>
      <c r="M7" s="55">
        <v>1</v>
      </c>
      <c r="N7" s="55">
        <v>0</v>
      </c>
      <c r="O7" s="59"/>
      <c r="P7" s="59"/>
    </row>
    <row r="8" spans="1:16" ht="15" customHeight="1">
      <c r="A8" s="37"/>
      <c r="B8" s="60" t="s">
        <v>74</v>
      </c>
      <c r="C8" s="53"/>
      <c r="D8" s="54"/>
      <c r="E8" s="55">
        <v>58</v>
      </c>
      <c r="F8" s="55">
        <v>32</v>
      </c>
      <c r="G8" s="55">
        <v>4</v>
      </c>
      <c r="H8" s="56">
        <v>7</v>
      </c>
      <c r="I8" s="57">
        <v>0</v>
      </c>
      <c r="J8" s="55">
        <v>0</v>
      </c>
      <c r="K8" s="61">
        <f t="shared" si="1"/>
        <v>101</v>
      </c>
      <c r="L8" s="55">
        <v>0</v>
      </c>
      <c r="M8" s="55">
        <v>0</v>
      </c>
      <c r="N8" s="55">
        <v>0</v>
      </c>
      <c r="O8" s="59"/>
      <c r="P8" s="59"/>
    </row>
    <row r="9" spans="1:16" ht="15" customHeight="1">
      <c r="A9" s="37"/>
      <c r="B9" s="60" t="s">
        <v>75</v>
      </c>
      <c r="C9" s="53"/>
      <c r="D9" s="54"/>
      <c r="E9" s="55">
        <v>0</v>
      </c>
      <c r="F9" s="55">
        <v>0</v>
      </c>
      <c r="G9" s="55">
        <v>0</v>
      </c>
      <c r="H9" s="56">
        <v>0</v>
      </c>
      <c r="I9" s="57">
        <v>0</v>
      </c>
      <c r="J9" s="55">
        <v>0</v>
      </c>
      <c r="K9" s="61">
        <f t="shared" si="1"/>
        <v>0</v>
      </c>
      <c r="L9" s="55">
        <v>0</v>
      </c>
      <c r="M9" s="55">
        <v>0</v>
      </c>
      <c r="N9" s="55">
        <v>0</v>
      </c>
      <c r="O9" s="59"/>
      <c r="P9" s="59"/>
    </row>
    <row r="10" spans="1:16" ht="15" customHeight="1">
      <c r="A10" s="37"/>
      <c r="B10" s="60" t="s">
        <v>49</v>
      </c>
      <c r="C10" s="53"/>
      <c r="D10" s="54"/>
      <c r="E10" s="55">
        <v>0</v>
      </c>
      <c r="F10" s="55">
        <v>0</v>
      </c>
      <c r="G10" s="55">
        <v>0</v>
      </c>
      <c r="H10" s="56">
        <v>0</v>
      </c>
      <c r="I10" s="57">
        <v>0</v>
      </c>
      <c r="J10" s="55">
        <v>0</v>
      </c>
      <c r="K10" s="61">
        <f t="shared" si="1"/>
        <v>0</v>
      </c>
      <c r="L10" s="55">
        <v>0</v>
      </c>
      <c r="M10" s="55">
        <v>0</v>
      </c>
      <c r="N10" s="55">
        <v>0</v>
      </c>
      <c r="O10" s="59"/>
      <c r="P10" s="59"/>
    </row>
    <row r="11" spans="1:16" ht="15" customHeight="1">
      <c r="A11" s="37" t="s">
        <v>76</v>
      </c>
      <c r="B11" s="62" t="s">
        <v>41</v>
      </c>
      <c r="C11" s="48">
        <v>859</v>
      </c>
      <c r="D11" s="49">
        <f>C11-E11-F11</f>
        <v>380</v>
      </c>
      <c r="E11" s="50">
        <f>SUM(E12:E16)</f>
        <v>418</v>
      </c>
      <c r="F11" s="50">
        <f t="shared" ref="F11:N11" si="2">SUM(F12:F16)</f>
        <v>61</v>
      </c>
      <c r="G11" s="50">
        <f t="shared" si="2"/>
        <v>49</v>
      </c>
      <c r="H11" s="50">
        <f t="shared" si="2"/>
        <v>319</v>
      </c>
      <c r="I11" s="50">
        <f t="shared" si="2"/>
        <v>222</v>
      </c>
      <c r="J11" s="50">
        <f t="shared" si="2"/>
        <v>130</v>
      </c>
      <c r="K11" s="50">
        <f t="shared" si="2"/>
        <v>1199</v>
      </c>
      <c r="L11" s="50">
        <f t="shared" si="2"/>
        <v>87</v>
      </c>
      <c r="M11" s="50">
        <f>SUM(M12:M16)</f>
        <v>21</v>
      </c>
      <c r="N11" s="50">
        <f t="shared" si="2"/>
        <v>22</v>
      </c>
      <c r="O11" s="51">
        <v>50</v>
      </c>
      <c r="P11" s="51">
        <v>667</v>
      </c>
    </row>
    <row r="12" spans="1:16" ht="15" customHeight="1">
      <c r="A12" s="37"/>
      <c r="B12" s="60" t="s">
        <v>77</v>
      </c>
      <c r="C12" s="53"/>
      <c r="D12" s="54"/>
      <c r="E12" s="55">
        <v>37</v>
      </c>
      <c r="F12" s="55">
        <v>5</v>
      </c>
      <c r="G12" s="55">
        <v>22</v>
      </c>
      <c r="H12" s="56">
        <v>3</v>
      </c>
      <c r="I12" s="57">
        <v>0</v>
      </c>
      <c r="J12" s="63">
        <v>4</v>
      </c>
      <c r="K12" s="61">
        <f t="shared" ref="K12:K16" si="3">SUM(E12+F12+G12+H12+I12+J12)</f>
        <v>71</v>
      </c>
      <c r="L12" s="64">
        <v>0</v>
      </c>
      <c r="M12" s="55">
        <v>0</v>
      </c>
      <c r="N12" s="55">
        <v>1</v>
      </c>
      <c r="O12" s="59"/>
      <c r="P12" s="59"/>
    </row>
    <row r="13" spans="1:16" ht="15" customHeight="1">
      <c r="A13" s="37"/>
      <c r="B13" s="60" t="s">
        <v>35</v>
      </c>
      <c r="C13" s="53"/>
      <c r="D13" s="54"/>
      <c r="E13" s="55">
        <v>97</v>
      </c>
      <c r="F13" s="55">
        <v>16</v>
      </c>
      <c r="G13" s="55">
        <v>12</v>
      </c>
      <c r="H13" s="56">
        <v>34</v>
      </c>
      <c r="I13" s="57">
        <v>0</v>
      </c>
      <c r="J13" s="63">
        <v>6</v>
      </c>
      <c r="K13" s="61">
        <f t="shared" si="3"/>
        <v>165</v>
      </c>
      <c r="L13" s="64">
        <v>0</v>
      </c>
      <c r="M13" s="55">
        <v>2</v>
      </c>
      <c r="N13" s="55">
        <v>6</v>
      </c>
      <c r="O13" s="59"/>
      <c r="P13" s="59"/>
    </row>
    <row r="14" spans="1:16" ht="15" customHeight="1">
      <c r="A14" s="37"/>
      <c r="B14" s="60" t="s">
        <v>34</v>
      </c>
      <c r="C14" s="53"/>
      <c r="D14" s="54"/>
      <c r="E14" s="55">
        <v>154</v>
      </c>
      <c r="F14" s="55">
        <v>22</v>
      </c>
      <c r="G14" s="55">
        <v>15</v>
      </c>
      <c r="H14" s="56">
        <v>117</v>
      </c>
      <c r="I14" s="57">
        <v>0</v>
      </c>
      <c r="J14" s="63">
        <v>16</v>
      </c>
      <c r="K14" s="61">
        <f t="shared" si="3"/>
        <v>324</v>
      </c>
      <c r="L14" s="64">
        <v>0</v>
      </c>
      <c r="M14" s="55">
        <v>7</v>
      </c>
      <c r="N14" s="55">
        <v>9</v>
      </c>
      <c r="O14" s="59"/>
      <c r="P14" s="59"/>
    </row>
    <row r="15" spans="1:16" ht="15" customHeight="1">
      <c r="A15" s="37"/>
      <c r="B15" s="65" t="s">
        <v>78</v>
      </c>
      <c r="C15" s="53"/>
      <c r="D15" s="54"/>
      <c r="E15" s="55">
        <v>22</v>
      </c>
      <c r="F15" s="55">
        <v>2</v>
      </c>
      <c r="G15" s="55">
        <v>0</v>
      </c>
      <c r="H15" s="56">
        <v>43</v>
      </c>
      <c r="I15" s="57">
        <v>0</v>
      </c>
      <c r="J15" s="63">
        <v>3</v>
      </c>
      <c r="K15" s="61">
        <f t="shared" si="3"/>
        <v>70</v>
      </c>
      <c r="L15" s="64">
        <v>0</v>
      </c>
      <c r="M15" s="55">
        <v>4</v>
      </c>
      <c r="N15" s="66">
        <v>0</v>
      </c>
      <c r="O15" s="59"/>
      <c r="P15" s="59"/>
    </row>
    <row r="16" spans="1:16" ht="15" customHeight="1">
      <c r="A16" s="37"/>
      <c r="B16" s="60" t="s">
        <v>79</v>
      </c>
      <c r="C16" s="53"/>
      <c r="D16" s="54"/>
      <c r="E16" s="55">
        <v>108</v>
      </c>
      <c r="F16" s="55">
        <v>16</v>
      </c>
      <c r="G16" s="55">
        <v>0</v>
      </c>
      <c r="H16" s="56">
        <v>122</v>
      </c>
      <c r="I16" s="57">
        <v>222</v>
      </c>
      <c r="J16" s="63">
        <v>101</v>
      </c>
      <c r="K16" s="61">
        <f t="shared" si="3"/>
        <v>569</v>
      </c>
      <c r="L16" s="64">
        <v>87</v>
      </c>
      <c r="M16" s="55">
        <v>8</v>
      </c>
      <c r="N16" s="55">
        <v>6</v>
      </c>
      <c r="O16" s="59"/>
      <c r="P16" s="59"/>
    </row>
    <row r="17" spans="1:16" ht="15" customHeight="1">
      <c r="A17" s="37" t="s">
        <v>80</v>
      </c>
      <c r="B17" s="62" t="s">
        <v>41</v>
      </c>
      <c r="C17" s="48">
        <v>38</v>
      </c>
      <c r="D17" s="49">
        <f>C17-E17-F17</f>
        <v>33</v>
      </c>
      <c r="E17" s="50">
        <f>SUM(E18:E23)</f>
        <v>5</v>
      </c>
      <c r="F17" s="50">
        <f t="shared" ref="F17:N17" si="4">SUM(F18:F23)</f>
        <v>0</v>
      </c>
      <c r="G17" s="50">
        <f t="shared" si="4"/>
        <v>0</v>
      </c>
      <c r="H17" s="50">
        <f t="shared" si="4"/>
        <v>2</v>
      </c>
      <c r="I17" s="50">
        <f t="shared" si="4"/>
        <v>0</v>
      </c>
      <c r="J17" s="50">
        <f t="shared" si="4"/>
        <v>0</v>
      </c>
      <c r="K17" s="50">
        <f t="shared" si="4"/>
        <v>7</v>
      </c>
      <c r="L17" s="50">
        <f t="shared" si="4"/>
        <v>0</v>
      </c>
      <c r="M17" s="50">
        <f t="shared" si="4"/>
        <v>0</v>
      </c>
      <c r="N17" s="50">
        <f t="shared" si="4"/>
        <v>0</v>
      </c>
      <c r="O17" s="67"/>
      <c r="P17" s="67">
        <v>1</v>
      </c>
    </row>
    <row r="18" spans="1:16" ht="15" customHeight="1">
      <c r="A18" s="37"/>
      <c r="B18" s="52" t="s">
        <v>71</v>
      </c>
      <c r="C18" s="53"/>
      <c r="D18" s="54"/>
      <c r="E18" s="55">
        <v>3</v>
      </c>
      <c r="F18" s="55">
        <v>0</v>
      </c>
      <c r="G18" s="55">
        <v>0</v>
      </c>
      <c r="H18" s="56">
        <v>0</v>
      </c>
      <c r="I18" s="57">
        <v>0</v>
      </c>
      <c r="J18" s="55">
        <v>0</v>
      </c>
      <c r="K18" s="61">
        <f t="shared" ref="K18:K23" si="5">SUM(E18+F18+G18+H18+I18+J18)</f>
        <v>3</v>
      </c>
      <c r="L18" s="64">
        <v>0</v>
      </c>
      <c r="M18" s="64">
        <v>0</v>
      </c>
      <c r="N18" s="64">
        <v>0</v>
      </c>
      <c r="O18" s="59"/>
      <c r="P18" s="59"/>
    </row>
    <row r="19" spans="1:16" ht="15" customHeight="1">
      <c r="A19" s="37"/>
      <c r="B19" s="60" t="s">
        <v>72</v>
      </c>
      <c r="C19" s="53"/>
      <c r="D19" s="54"/>
      <c r="E19" s="55">
        <v>2</v>
      </c>
      <c r="F19" s="55">
        <v>0</v>
      </c>
      <c r="G19" s="55">
        <v>0</v>
      </c>
      <c r="H19" s="56">
        <v>0</v>
      </c>
      <c r="I19" s="57">
        <v>0</v>
      </c>
      <c r="J19" s="55">
        <v>0</v>
      </c>
      <c r="K19" s="61">
        <f t="shared" si="5"/>
        <v>2</v>
      </c>
      <c r="L19" s="64">
        <v>0</v>
      </c>
      <c r="M19" s="64">
        <v>0</v>
      </c>
      <c r="N19" s="64">
        <v>0</v>
      </c>
      <c r="O19" s="59"/>
      <c r="P19" s="59"/>
    </row>
    <row r="20" spans="1:16" ht="15" customHeight="1">
      <c r="A20" s="37"/>
      <c r="B20" s="60" t="s">
        <v>73</v>
      </c>
      <c r="C20" s="53"/>
      <c r="D20" s="54"/>
      <c r="E20" s="55">
        <v>0</v>
      </c>
      <c r="F20" s="55">
        <v>0</v>
      </c>
      <c r="G20" s="55">
        <v>0</v>
      </c>
      <c r="H20" s="56">
        <v>2</v>
      </c>
      <c r="I20" s="57">
        <v>0</v>
      </c>
      <c r="J20" s="55">
        <v>0</v>
      </c>
      <c r="K20" s="61">
        <f t="shared" si="5"/>
        <v>2</v>
      </c>
      <c r="L20" s="64">
        <v>0</v>
      </c>
      <c r="M20" s="64">
        <v>0</v>
      </c>
      <c r="N20" s="64">
        <v>0</v>
      </c>
      <c r="O20" s="59"/>
      <c r="P20" s="59"/>
    </row>
    <row r="21" spans="1:16" ht="15" customHeight="1">
      <c r="A21" s="37"/>
      <c r="B21" s="60" t="s">
        <v>74</v>
      </c>
      <c r="C21" s="53"/>
      <c r="D21" s="54"/>
      <c r="E21" s="55">
        <v>0</v>
      </c>
      <c r="F21" s="55">
        <v>0</v>
      </c>
      <c r="G21" s="55">
        <v>0</v>
      </c>
      <c r="H21" s="56">
        <v>0</v>
      </c>
      <c r="I21" s="57">
        <v>0</v>
      </c>
      <c r="J21" s="55">
        <v>0</v>
      </c>
      <c r="K21" s="61">
        <f t="shared" si="5"/>
        <v>0</v>
      </c>
      <c r="L21" s="64">
        <v>0</v>
      </c>
      <c r="M21" s="64">
        <v>0</v>
      </c>
      <c r="N21" s="64">
        <v>0</v>
      </c>
      <c r="O21" s="59"/>
      <c r="P21" s="59"/>
    </row>
    <row r="22" spans="1:16" ht="15" customHeight="1">
      <c r="A22" s="37"/>
      <c r="B22" s="60" t="s">
        <v>75</v>
      </c>
      <c r="C22" s="53"/>
      <c r="D22" s="54"/>
      <c r="E22" s="55">
        <v>0</v>
      </c>
      <c r="F22" s="55">
        <v>0</v>
      </c>
      <c r="G22" s="55">
        <v>0</v>
      </c>
      <c r="H22" s="56">
        <v>0</v>
      </c>
      <c r="I22" s="57">
        <v>0</v>
      </c>
      <c r="J22" s="55">
        <v>0</v>
      </c>
      <c r="K22" s="61">
        <f t="shared" si="5"/>
        <v>0</v>
      </c>
      <c r="L22" s="64">
        <v>0</v>
      </c>
      <c r="M22" s="64">
        <v>0</v>
      </c>
      <c r="N22" s="64">
        <v>0</v>
      </c>
      <c r="O22" s="59"/>
      <c r="P22" s="59"/>
    </row>
    <row r="23" spans="1:16" ht="15" customHeight="1">
      <c r="A23" s="37"/>
      <c r="B23" s="60" t="s">
        <v>49</v>
      </c>
      <c r="C23" s="53"/>
      <c r="D23" s="54"/>
      <c r="E23" s="55">
        <v>0</v>
      </c>
      <c r="F23" s="55">
        <v>0</v>
      </c>
      <c r="G23" s="55">
        <v>0</v>
      </c>
      <c r="H23" s="56">
        <v>0</v>
      </c>
      <c r="I23" s="57">
        <v>0</v>
      </c>
      <c r="J23" s="55">
        <v>0</v>
      </c>
      <c r="K23" s="61">
        <f t="shared" si="5"/>
        <v>0</v>
      </c>
      <c r="L23" s="64">
        <v>0</v>
      </c>
      <c r="M23" s="64">
        <v>0</v>
      </c>
      <c r="N23" s="64">
        <v>0</v>
      </c>
      <c r="O23" s="59"/>
      <c r="P23" s="59"/>
    </row>
    <row r="24" spans="1:16" ht="15" customHeight="1">
      <c r="A24" s="37" t="s">
        <v>81</v>
      </c>
      <c r="B24" s="62" t="s">
        <v>41</v>
      </c>
      <c r="C24" s="48">
        <v>60</v>
      </c>
      <c r="D24" s="49">
        <f>C24-E24-F24</f>
        <v>30</v>
      </c>
      <c r="E24" s="50">
        <f>SUM(E25:E29)</f>
        <v>25</v>
      </c>
      <c r="F24" s="50">
        <f t="shared" ref="F24:N24" si="6">SUM(F25:F29)</f>
        <v>5</v>
      </c>
      <c r="G24" s="50">
        <f t="shared" si="6"/>
        <v>1</v>
      </c>
      <c r="H24" s="50">
        <f t="shared" si="6"/>
        <v>31</v>
      </c>
      <c r="I24" s="50">
        <f t="shared" si="6"/>
        <v>13</v>
      </c>
      <c r="J24" s="50">
        <f t="shared" si="6"/>
        <v>22</v>
      </c>
      <c r="K24" s="50">
        <f t="shared" si="6"/>
        <v>97</v>
      </c>
      <c r="L24" s="50">
        <f t="shared" si="6"/>
        <v>4</v>
      </c>
      <c r="M24" s="50">
        <f t="shared" si="6"/>
        <v>0</v>
      </c>
      <c r="N24" s="50">
        <f t="shared" si="6"/>
        <v>0</v>
      </c>
      <c r="O24" s="68">
        <v>10</v>
      </c>
      <c r="P24" s="68">
        <v>5</v>
      </c>
    </row>
    <row r="25" spans="1:16" ht="15" customHeight="1">
      <c r="A25" s="37"/>
      <c r="B25" s="60" t="s">
        <v>77</v>
      </c>
      <c r="C25" s="53"/>
      <c r="D25" s="54"/>
      <c r="E25" s="69">
        <f>11-1</f>
        <v>10</v>
      </c>
      <c r="F25" s="69">
        <v>2</v>
      </c>
      <c r="G25" s="69">
        <v>0</v>
      </c>
      <c r="H25" s="56">
        <v>3</v>
      </c>
      <c r="I25" s="57">
        <v>0</v>
      </c>
      <c r="J25" s="57">
        <v>0</v>
      </c>
      <c r="K25" s="70">
        <f t="shared" ref="K25:K29" si="7">SUM(E25+F25+G25+H25+I25+J25)</f>
        <v>15</v>
      </c>
      <c r="L25" s="71">
        <v>0</v>
      </c>
      <c r="M25" s="71">
        <v>0</v>
      </c>
      <c r="N25" s="71">
        <v>0</v>
      </c>
      <c r="O25" s="59"/>
      <c r="P25" s="59"/>
    </row>
    <row r="26" spans="1:16" ht="15" customHeight="1">
      <c r="A26" s="37"/>
      <c r="B26" s="60" t="s">
        <v>35</v>
      </c>
      <c r="C26" s="53"/>
      <c r="D26" s="54"/>
      <c r="E26" s="69">
        <v>5</v>
      </c>
      <c r="F26" s="69">
        <v>0</v>
      </c>
      <c r="G26" s="69">
        <v>0</v>
      </c>
      <c r="H26" s="56">
        <v>5</v>
      </c>
      <c r="I26" s="57">
        <v>0</v>
      </c>
      <c r="J26" s="57">
        <v>4</v>
      </c>
      <c r="K26" s="70">
        <f t="shared" si="7"/>
        <v>14</v>
      </c>
      <c r="L26" s="71">
        <v>0</v>
      </c>
      <c r="M26" s="71">
        <v>0</v>
      </c>
      <c r="N26" s="71">
        <v>0</v>
      </c>
      <c r="O26" s="59"/>
      <c r="P26" s="59"/>
    </row>
    <row r="27" spans="1:16" ht="15" customHeight="1">
      <c r="A27" s="37"/>
      <c r="B27" s="60" t="s">
        <v>34</v>
      </c>
      <c r="C27" s="53"/>
      <c r="D27" s="54"/>
      <c r="E27" s="69">
        <v>7</v>
      </c>
      <c r="F27" s="69">
        <v>1</v>
      </c>
      <c r="G27" s="69">
        <v>1</v>
      </c>
      <c r="H27" s="56">
        <v>10</v>
      </c>
      <c r="I27" s="57">
        <v>0</v>
      </c>
      <c r="J27" s="57">
        <v>10</v>
      </c>
      <c r="K27" s="70">
        <f t="shared" si="7"/>
        <v>29</v>
      </c>
      <c r="L27" s="71">
        <v>0</v>
      </c>
      <c r="M27" s="71">
        <v>0</v>
      </c>
      <c r="N27" s="71">
        <v>0</v>
      </c>
      <c r="O27" s="59"/>
      <c r="P27" s="59"/>
    </row>
    <row r="28" spans="1:16" ht="15" customHeight="1">
      <c r="A28" s="37"/>
      <c r="B28" s="65" t="s">
        <v>78</v>
      </c>
      <c r="C28" s="53"/>
      <c r="D28" s="54"/>
      <c r="E28" s="69">
        <v>1</v>
      </c>
      <c r="F28" s="69">
        <v>0</v>
      </c>
      <c r="G28" s="69">
        <v>0</v>
      </c>
      <c r="H28" s="56">
        <v>4</v>
      </c>
      <c r="I28" s="57">
        <v>0</v>
      </c>
      <c r="J28" s="57">
        <v>0</v>
      </c>
      <c r="K28" s="70">
        <f t="shared" si="7"/>
        <v>5</v>
      </c>
      <c r="L28" s="71">
        <v>0</v>
      </c>
      <c r="M28" s="71">
        <v>0</v>
      </c>
      <c r="N28" s="71">
        <v>0</v>
      </c>
      <c r="O28" s="59"/>
      <c r="P28" s="59"/>
    </row>
    <row r="29" spans="1:16" ht="15" customHeight="1">
      <c r="A29" s="37"/>
      <c r="B29" s="60" t="s">
        <v>79</v>
      </c>
      <c r="C29" s="53"/>
      <c r="D29" s="54"/>
      <c r="E29" s="69">
        <v>2</v>
      </c>
      <c r="F29" s="69">
        <v>2</v>
      </c>
      <c r="G29" s="69">
        <v>0</v>
      </c>
      <c r="H29" s="56">
        <v>9</v>
      </c>
      <c r="I29" s="57">
        <v>13</v>
      </c>
      <c r="J29" s="57">
        <v>8</v>
      </c>
      <c r="K29" s="70">
        <f t="shared" si="7"/>
        <v>34</v>
      </c>
      <c r="L29" s="71">
        <v>4</v>
      </c>
      <c r="M29" s="71">
        <v>0</v>
      </c>
      <c r="N29" s="71">
        <v>0</v>
      </c>
      <c r="O29" s="59"/>
      <c r="P29" s="59"/>
    </row>
    <row r="30" spans="1:16" ht="15" customHeight="1">
      <c r="A30" s="72" t="s">
        <v>82</v>
      </c>
      <c r="B30" s="62" t="s">
        <v>41</v>
      </c>
      <c r="C30" s="48">
        <v>18380</v>
      </c>
      <c r="D30" s="49">
        <f>C30-E30-F30</f>
        <v>8098</v>
      </c>
      <c r="E30" s="50">
        <f>SUM(E31:E35)</f>
        <v>7440</v>
      </c>
      <c r="F30" s="50">
        <f t="shared" ref="F30:N30" si="8">SUM(F31:F35)</f>
        <v>2842</v>
      </c>
      <c r="G30" s="50">
        <f t="shared" si="8"/>
        <v>2938</v>
      </c>
      <c r="H30" s="50">
        <f t="shared" si="8"/>
        <v>3755</v>
      </c>
      <c r="I30" s="50">
        <f t="shared" si="8"/>
        <v>2078</v>
      </c>
      <c r="J30" s="50">
        <f t="shared" si="8"/>
        <v>1789</v>
      </c>
      <c r="K30" s="50">
        <f t="shared" si="8"/>
        <v>20842</v>
      </c>
      <c r="L30" s="50">
        <f t="shared" si="8"/>
        <v>4011</v>
      </c>
      <c r="M30" s="50">
        <f t="shared" si="8"/>
        <v>377</v>
      </c>
      <c r="N30" s="50">
        <f t="shared" si="8"/>
        <v>276</v>
      </c>
      <c r="O30" s="69">
        <v>2500</v>
      </c>
      <c r="P30" s="69">
        <v>5172</v>
      </c>
    </row>
    <row r="31" spans="1:16" ht="15" customHeight="1">
      <c r="A31" s="73"/>
      <c r="B31" s="60" t="s">
        <v>83</v>
      </c>
      <c r="C31" s="53"/>
      <c r="D31" s="54"/>
      <c r="E31" s="74">
        <v>72</v>
      </c>
      <c r="F31" s="74">
        <v>2</v>
      </c>
      <c r="G31" s="74">
        <v>12</v>
      </c>
      <c r="H31" s="74">
        <v>27</v>
      </c>
      <c r="I31" s="74">
        <v>17</v>
      </c>
      <c r="J31" s="57">
        <v>9</v>
      </c>
      <c r="K31" s="70">
        <f t="shared" ref="K31:K36" si="9">SUM(E31+F31+G31+H31+I31+J31)</f>
        <v>139</v>
      </c>
      <c r="L31" s="71">
        <v>0</v>
      </c>
      <c r="M31" s="69">
        <v>2</v>
      </c>
      <c r="N31" s="69">
        <v>1</v>
      </c>
      <c r="O31" s="59"/>
      <c r="P31" s="59"/>
    </row>
    <row r="32" spans="1:16" ht="15" customHeight="1">
      <c r="A32" s="73"/>
      <c r="B32" s="60" t="s">
        <v>84</v>
      </c>
      <c r="C32" s="53"/>
      <c r="D32" s="54"/>
      <c r="E32" s="74">
        <v>3176</v>
      </c>
      <c r="F32" s="74">
        <v>2544</v>
      </c>
      <c r="G32" s="74">
        <v>2393</v>
      </c>
      <c r="H32" s="74">
        <v>2845</v>
      </c>
      <c r="I32" s="74">
        <v>1712</v>
      </c>
      <c r="J32" s="57">
        <v>1055</v>
      </c>
      <c r="K32" s="70">
        <f t="shared" si="9"/>
        <v>13725</v>
      </c>
      <c r="L32" s="71">
        <v>2796</v>
      </c>
      <c r="M32" s="69">
        <v>193</v>
      </c>
      <c r="N32" s="69">
        <v>152</v>
      </c>
      <c r="O32" s="59"/>
      <c r="P32" s="59"/>
    </row>
    <row r="33" spans="1:19" ht="15" customHeight="1">
      <c r="A33" s="73"/>
      <c r="B33" s="60" t="s">
        <v>85</v>
      </c>
      <c r="C33" s="53"/>
      <c r="D33" s="54"/>
      <c r="E33" s="74">
        <v>3999</v>
      </c>
      <c r="F33" s="74">
        <v>250</v>
      </c>
      <c r="G33" s="74">
        <v>483</v>
      </c>
      <c r="H33" s="74">
        <v>738</v>
      </c>
      <c r="I33" s="74">
        <v>324</v>
      </c>
      <c r="J33" s="57">
        <v>704</v>
      </c>
      <c r="K33" s="70">
        <f t="shared" si="9"/>
        <v>6498</v>
      </c>
      <c r="L33" s="71">
        <v>1215</v>
      </c>
      <c r="M33" s="69">
        <v>182</v>
      </c>
      <c r="N33" s="69">
        <v>122</v>
      </c>
      <c r="O33" s="59"/>
      <c r="P33" s="59"/>
    </row>
    <row r="34" spans="1:19" ht="15" customHeight="1">
      <c r="A34" s="73"/>
      <c r="B34" s="60" t="s">
        <v>86</v>
      </c>
      <c r="C34" s="53"/>
      <c r="D34" s="54"/>
      <c r="E34" s="74">
        <v>193</v>
      </c>
      <c r="F34" s="74">
        <v>46</v>
      </c>
      <c r="G34" s="74">
        <v>50</v>
      </c>
      <c r="H34" s="74">
        <v>145</v>
      </c>
      <c r="I34" s="74">
        <v>25</v>
      </c>
      <c r="J34" s="57">
        <v>21</v>
      </c>
      <c r="K34" s="70">
        <f t="shared" si="9"/>
        <v>480</v>
      </c>
      <c r="L34" s="71">
        <v>0</v>
      </c>
      <c r="M34" s="69">
        <v>0</v>
      </c>
      <c r="N34" s="69">
        <v>1</v>
      </c>
      <c r="O34" s="59"/>
      <c r="P34" s="59"/>
    </row>
    <row r="35" spans="1:19" ht="15" customHeight="1">
      <c r="A35" s="73"/>
      <c r="B35" s="65" t="s">
        <v>49</v>
      </c>
      <c r="C35" s="53"/>
      <c r="D35" s="54"/>
      <c r="E35" s="74">
        <v>0</v>
      </c>
      <c r="F35" s="74">
        <v>0</v>
      </c>
      <c r="G35" s="74">
        <v>0</v>
      </c>
      <c r="H35" s="74">
        <v>0</v>
      </c>
      <c r="I35" s="74">
        <v>0</v>
      </c>
      <c r="J35" s="57">
        <v>0</v>
      </c>
      <c r="K35" s="70">
        <f t="shared" si="9"/>
        <v>0</v>
      </c>
      <c r="L35" s="71">
        <v>0</v>
      </c>
      <c r="M35" s="69">
        <v>0</v>
      </c>
      <c r="N35" s="69">
        <v>0</v>
      </c>
      <c r="O35" s="59"/>
      <c r="P35" s="59"/>
      <c r="S35" s="75"/>
    </row>
    <row r="36" spans="1:19" ht="15" customHeight="1">
      <c r="A36" s="76" t="s">
        <v>87</v>
      </c>
      <c r="B36" s="77"/>
      <c r="C36" s="48">
        <v>358</v>
      </c>
      <c r="D36" s="49">
        <f>C36-E36-F36</f>
        <v>138</v>
      </c>
      <c r="E36" s="78">
        <v>191</v>
      </c>
      <c r="F36" s="78">
        <v>29</v>
      </c>
      <c r="G36" s="78">
        <v>0</v>
      </c>
      <c r="H36" s="78">
        <v>126</v>
      </c>
      <c r="I36" s="79">
        <v>94</v>
      </c>
      <c r="J36" s="57">
        <v>107</v>
      </c>
      <c r="K36" s="70">
        <f t="shared" si="9"/>
        <v>547</v>
      </c>
      <c r="L36" s="71">
        <v>27</v>
      </c>
      <c r="M36" s="71">
        <v>31</v>
      </c>
      <c r="N36" s="71">
        <v>14</v>
      </c>
      <c r="O36" s="80">
        <f>308-125</f>
        <v>183</v>
      </c>
      <c r="P36" s="80">
        <v>125</v>
      </c>
      <c r="S36" s="75"/>
    </row>
    <row r="37" spans="1:19" ht="15" customHeight="1">
      <c r="A37" s="81" t="s">
        <v>88</v>
      </c>
      <c r="B37" s="81"/>
      <c r="C37" s="82">
        <f t="shared" ref="C37:D37" si="10">SUM(C4+C11+C17+C24+C30+C36)</f>
        <v>20484</v>
      </c>
      <c r="D37" s="83">
        <f t="shared" si="10"/>
        <v>8788</v>
      </c>
      <c r="E37" s="84">
        <f>SUM(E4+E11+E17+E24+E30+E36)</f>
        <v>8562</v>
      </c>
      <c r="F37" s="84">
        <f t="shared" ref="F37:P37" si="11">SUM(F4+F11+F17+F24+F30+F36)</f>
        <v>3134</v>
      </c>
      <c r="G37" s="84">
        <f t="shared" si="11"/>
        <v>3006</v>
      </c>
      <c r="H37" s="84">
        <f t="shared" si="11"/>
        <v>4367</v>
      </c>
      <c r="I37" s="84">
        <f t="shared" si="11"/>
        <v>2407</v>
      </c>
      <c r="J37" s="84">
        <f t="shared" si="11"/>
        <v>2055</v>
      </c>
      <c r="K37" s="84">
        <f t="shared" si="11"/>
        <v>23531</v>
      </c>
      <c r="L37" s="84">
        <f t="shared" si="11"/>
        <v>4129</v>
      </c>
      <c r="M37" s="84">
        <f t="shared" si="11"/>
        <v>453</v>
      </c>
      <c r="N37" s="84">
        <f t="shared" si="11"/>
        <v>322</v>
      </c>
      <c r="O37" s="84">
        <f t="shared" si="11"/>
        <v>2798</v>
      </c>
      <c r="P37" s="84">
        <f t="shared" si="11"/>
        <v>6035</v>
      </c>
    </row>
    <row r="38" spans="1:19" ht="15" customHeight="1">
      <c r="A38" s="85"/>
      <c r="B38" s="85"/>
      <c r="C38" s="85"/>
      <c r="D38" s="85"/>
      <c r="E38" s="85"/>
      <c r="F38" s="85"/>
      <c r="G38" s="85"/>
      <c r="H38" s="85"/>
      <c r="I38" s="85"/>
      <c r="J38" s="85"/>
      <c r="K38" s="85"/>
      <c r="L38" s="85"/>
      <c r="M38" s="85"/>
      <c r="N38" s="85"/>
      <c r="O38" s="85"/>
      <c r="P38" s="85"/>
    </row>
    <row r="39" spans="1:19">
      <c r="M39" s="89"/>
    </row>
  </sheetData>
  <mergeCells count="25">
    <mergeCell ref="A36:B36"/>
    <mergeCell ref="A37:B37"/>
    <mergeCell ref="A38:P38"/>
    <mergeCell ref="P2:P3"/>
    <mergeCell ref="A4:A10"/>
    <mergeCell ref="A11:A16"/>
    <mergeCell ref="A17:A23"/>
    <mergeCell ref="A24:A29"/>
    <mergeCell ref="A30:A35"/>
    <mergeCell ref="J2:J3"/>
    <mergeCell ref="K2:K3"/>
    <mergeCell ref="L2:L3"/>
    <mergeCell ref="M2:M3"/>
    <mergeCell ref="N2:N3"/>
    <mergeCell ref="O2:O3"/>
    <mergeCell ref="A1:A3"/>
    <mergeCell ref="B1:B3"/>
    <mergeCell ref="C1:C3"/>
    <mergeCell ref="D1:D3"/>
    <mergeCell ref="E1:M1"/>
    <mergeCell ref="O1:P1"/>
    <mergeCell ref="E2:E3"/>
    <mergeCell ref="F2:F3"/>
    <mergeCell ref="G2:G3"/>
    <mergeCell ref="H2:I2"/>
  </mergeCells>
  <pageMargins left="0.7" right="0.7" top="0.75" bottom="0.75" header="0.3" footer="0.3"/>
  <pageSetup paperSize="9" scale="85" orientation="landscape" r:id="rId1"/>
  <headerFooter>
    <oddHeader>&amp;Lارقام به میلیون ريال&amp;C&amp;"B Nazanin,Bold"&amp;12اصلاحیه بودجه تفصیلی دانشگاه / دانشکده علوم پزشکی و خدمات بهداشتی در مانی اصفهان&amp;"-,Bold"&amp;11
&amp;R&amp;"-,Bold"&amp;14 &amp;P</oddHeader>
    <oddFooter>&amp;L&amp;"B Titr,Regular"&amp;10رئیس مرکز بودجه وپایش عملکرد: دکتر مسعود ابوالحلاج&amp;C&amp;"B Titr,Regular"&amp;10 معاون توسعه دانشگاه : دکتر علیرضا یوسفی&amp;R&amp;"B Titr,Regular"&amp;10رئیس دانشگاه: دکتر غلامرضا اصغری</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5</vt:lpstr>
      <vt:lpstr>6</vt:lpstr>
      <vt:lpstr>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BAHRE3</dc:creator>
  <cp:lastModifiedBy>BAHRE3</cp:lastModifiedBy>
  <dcterms:created xsi:type="dcterms:W3CDTF">2017-09-17T04:20:59Z</dcterms:created>
  <dcterms:modified xsi:type="dcterms:W3CDTF">2017-09-17T04:41:31Z</dcterms:modified>
</cp:coreProperties>
</file>